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779" activeTab="0"/>
  </bookViews>
  <sheets>
    <sheet name="01收支总表" sheetId="1" r:id="rId1"/>
    <sheet name="02收入总表" sheetId="2" r:id="rId2"/>
    <sheet name="03支出总表" sheetId="3" r:id="rId3"/>
    <sheet name="04财政拨款收支表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/>
  <calcPr fullCalcOnLoad="1"/>
</workbook>
</file>

<file path=xl/sharedStrings.xml><?xml version="1.0" encoding="utf-8"?>
<sst xmlns="http://schemas.openxmlformats.org/spreadsheetml/2006/main" count="289" uniqueCount="232">
  <si>
    <t>单位：万元</t>
  </si>
  <si>
    <t>项目</t>
  </si>
  <si>
    <t>预算数</t>
  </si>
  <si>
    <t>一、类级科目</t>
  </si>
  <si>
    <t>合计</t>
  </si>
  <si>
    <t>结转下年</t>
  </si>
  <si>
    <t>四、事业单位经营收入</t>
  </si>
  <si>
    <t>五、其他收入</t>
  </si>
  <si>
    <t>二、类级科目</t>
  </si>
  <si>
    <t xml:space="preserve">三、……  </t>
  </si>
  <si>
    <t>收  入  总  计</t>
  </si>
  <si>
    <t>支  出  总  计</t>
  </si>
  <si>
    <t>单位：万元</t>
  </si>
  <si>
    <t xml:space="preserve">      项级科目</t>
  </si>
  <si>
    <t>单位名称</t>
  </si>
  <si>
    <t>总计</t>
  </si>
  <si>
    <t>上年结转</t>
  </si>
  <si>
    <t>财政拨款</t>
  </si>
  <si>
    <t>事业单位经营收入</t>
  </si>
  <si>
    <t>其他收入</t>
  </si>
  <si>
    <t>上级补助收入</t>
  </si>
  <si>
    <t>附属单位上缴收入</t>
  </si>
  <si>
    <t>用事业基金弥补收支差额</t>
  </si>
  <si>
    <t>合计</t>
  </si>
  <si>
    <t>一般公共预算拨款</t>
  </si>
  <si>
    <t>政府性基金预算拨款</t>
  </si>
  <si>
    <t>合计</t>
  </si>
  <si>
    <t>基本支出</t>
  </si>
  <si>
    <t>项目支出</t>
  </si>
  <si>
    <t>单位：万元</t>
  </si>
  <si>
    <t>单位名称</t>
  </si>
  <si>
    <t>总计</t>
  </si>
  <si>
    <t>人员支出</t>
  </si>
  <si>
    <t>日常公用支出</t>
  </si>
  <si>
    <t>事业单位经营支出</t>
  </si>
  <si>
    <t>对附属单位补助支出</t>
  </si>
  <si>
    <t>上缴上级支出</t>
  </si>
  <si>
    <t>专户资金</t>
  </si>
  <si>
    <t>事业收入（不含专户资金）</t>
  </si>
  <si>
    <t>合计</t>
  </si>
  <si>
    <t>合计</t>
  </si>
  <si>
    <t>基本支出</t>
  </si>
  <si>
    <t>项目支出</t>
  </si>
  <si>
    <t xml:space="preserve">     款级科目</t>
  </si>
  <si>
    <t xml:space="preserve">      项级科目</t>
  </si>
  <si>
    <t xml:space="preserve">       项级科目</t>
  </si>
  <si>
    <t>科目名称</t>
  </si>
  <si>
    <t>功能科目</t>
  </si>
  <si>
    <t>科目编码</t>
  </si>
  <si>
    <t>本年政府性基金预算支出</t>
  </si>
  <si>
    <t>增减额</t>
  </si>
  <si>
    <t>增减比例</t>
  </si>
  <si>
    <t>一般公共预算“三公”经费支出表</t>
  </si>
  <si>
    <t>部门收入预算总表</t>
  </si>
  <si>
    <t>部门支出预算总表</t>
  </si>
  <si>
    <t>一般公共预算支出表</t>
  </si>
  <si>
    <t>政府性基金预算支出表</t>
  </si>
  <si>
    <t>项  目</t>
  </si>
  <si>
    <t>合  计</t>
  </si>
  <si>
    <t>1.因公出国（境）费用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</si>
  <si>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</si>
  <si>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</si>
  <si>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</si>
  <si>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</si>
  <si>
    <t>部门预算公开表02</t>
  </si>
  <si>
    <t>部门预算公开表03</t>
  </si>
  <si>
    <t>部门预算公开表05</t>
  </si>
  <si>
    <t>部门预算公开表07</t>
  </si>
  <si>
    <t>部门预算公开表08</t>
  </si>
  <si>
    <t>填编码</t>
  </si>
  <si>
    <t>由区政府统筹安排控制</t>
  </si>
  <si>
    <t>附件3：2019年部门预算公开表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</si>
  <si>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年预算数</t>
    </r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</si>
  <si>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年执行数</t>
    </r>
  </si>
  <si>
    <t>2019年预算数</t>
  </si>
  <si>
    <t>2019年预算数比2018年执行数</t>
  </si>
  <si>
    <t>部门预算公开表01</t>
  </si>
  <si>
    <t>部门收支预算总表</t>
  </si>
  <si>
    <t>收入</t>
  </si>
  <si>
    <t>支出</t>
  </si>
  <si>
    <t>一、财政拨款</t>
  </si>
  <si>
    <t xml:space="preserve">    一般公共预算拨款</t>
  </si>
  <si>
    <t xml:space="preserve">    政府办公厅（室）及相关机构事务</t>
  </si>
  <si>
    <t xml:space="preserve">    政府性基金预算拨款</t>
  </si>
  <si>
    <t xml:space="preserve">      行政运行（政府办公厅）</t>
  </si>
  <si>
    <t>二、专户资金</t>
  </si>
  <si>
    <t xml:space="preserve">      一般行政管理事务（政府办公厅）</t>
  </si>
  <si>
    <t>三、事业收入（不含专户资金）</t>
  </si>
  <si>
    <t xml:space="preserve">      政务公开审批</t>
  </si>
  <si>
    <t xml:space="preserve">    人力资源事务</t>
  </si>
  <si>
    <t xml:space="preserve">      其他人力资源事务支出</t>
  </si>
  <si>
    <t xml:space="preserve">    其他科学技术支出</t>
  </si>
  <si>
    <t xml:space="preserve">      其他科学技术支出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</si>
  <si>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</si>
  <si>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</si>
  <si>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</si>
  <si>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  行政事业单位医疗</t>
  </si>
  <si>
    <t xml:space="preserve">      行政单位医疗</t>
  </si>
  <si>
    <t>金融支出</t>
  </si>
  <si>
    <t xml:space="preserve">    金融部门行政支出</t>
  </si>
  <si>
    <t xml:space="preserve">      一般行政管理事务（金融部门）</t>
  </si>
  <si>
    <t>住房保障支出</t>
  </si>
  <si>
    <t xml:space="preserve">    住房改革支出</t>
  </si>
  <si>
    <t xml:space="preserve">      住房公积金</t>
  </si>
  <si>
    <t xml:space="preserve">    本年收入合计</t>
  </si>
  <si>
    <t xml:space="preserve">    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</si>
  <si>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</si>
  <si>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</si>
  <si>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</si>
  <si>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</si>
  <si>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</si>
  <si>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</si>
  <si>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 xml:space="preserve">     专户资金结转</t>
  </si>
  <si>
    <t xml:space="preserve">     其他资金结转</t>
  </si>
  <si>
    <t>部门名称：宁波市江北区人民政府办公室</t>
  </si>
  <si>
    <t>教育支出</t>
  </si>
  <si>
    <t xml:space="preserve">    进修及培训</t>
  </si>
  <si>
    <t xml:space="preserve">      培训支出</t>
  </si>
  <si>
    <t>区府办</t>
  </si>
  <si>
    <r>
      <t xml:space="preserve">       </t>
    </r>
    <r>
      <rPr>
        <sz val="10"/>
        <rFont val="宋体"/>
        <family val="0"/>
      </rPr>
      <t>区府办本级</t>
    </r>
  </si>
  <si>
    <t>部门预算公开表04</t>
  </si>
  <si>
    <t>财政拨款收支预算表</t>
  </si>
  <si>
    <t>一、本年收入</t>
  </si>
  <si>
    <t>一、本年支出</t>
  </si>
  <si>
    <t xml:space="preserve"> 1.一般公共服务</t>
  </si>
  <si>
    <t xml:space="preserve">    社保专户</t>
  </si>
  <si>
    <t xml:space="preserve"> 2.科学技术</t>
  </si>
  <si>
    <t xml:space="preserve"> 3.社会保障和就业</t>
  </si>
  <si>
    <t xml:space="preserve"> 4.卫生健康支出</t>
  </si>
  <si>
    <t xml:space="preserve"> 5.金融支出</t>
  </si>
  <si>
    <t xml:space="preserve"> 6.住房保障支出</t>
  </si>
  <si>
    <t>二、上年结转</t>
  </si>
  <si>
    <t>二、结转下年</t>
  </si>
  <si>
    <t xml:space="preserve">    政府性基金预算结转</t>
  </si>
  <si>
    <t>7教育支出</t>
  </si>
  <si>
    <t>1</t>
  </si>
  <si>
    <t>部门与预算公开表06</t>
  </si>
  <si>
    <t>一般公共预算基本支出表</t>
  </si>
  <si>
    <t>部门预算支出经济分类科目</t>
  </si>
  <si>
    <t>2019年基本支出</t>
  </si>
  <si>
    <t>科目编码</t>
  </si>
  <si>
    <t>科目名称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</si>
  <si>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</si>
  <si>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</si>
  <si>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</si>
  <si>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</si>
  <si>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</si>
  <si>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</si>
  <si>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</si>
  <si>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</si>
  <si>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</si>
  <si>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</si>
  <si>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</si>
  <si>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</si>
  <si>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</si>
  <si>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</si>
  <si>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</si>
  <si>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</si>
  <si>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</si>
  <si>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</si>
  <si>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</si>
  <si>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</si>
  <si>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</si>
  <si>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</si>
  <si>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</si>
  <si>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</si>
  <si>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</si>
  <si>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</si>
  <si>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</si>
  <si>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</si>
  <si>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</si>
  <si>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</si>
  <si>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</si>
  <si>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</si>
  <si>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</si>
  <si>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</si>
  <si>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201</t>
  </si>
  <si>
    <t>20103</t>
  </si>
  <si>
    <t>2010301</t>
  </si>
  <si>
    <t>2010302</t>
  </si>
  <si>
    <t>205</t>
  </si>
  <si>
    <t>20508</t>
  </si>
  <si>
    <t>2050803</t>
  </si>
  <si>
    <t>206</t>
  </si>
  <si>
    <t>20699</t>
  </si>
  <si>
    <t>2069999</t>
  </si>
  <si>
    <t>208</t>
  </si>
  <si>
    <t>20805</t>
  </si>
  <si>
    <t>2080505</t>
  </si>
  <si>
    <t>2080506</t>
  </si>
  <si>
    <t>217</t>
  </si>
  <si>
    <t>21701</t>
  </si>
  <si>
    <t>2170102</t>
  </si>
  <si>
    <t>221</t>
  </si>
  <si>
    <t>22102</t>
  </si>
  <si>
    <t>2210201</t>
  </si>
  <si>
    <t>一般公共服务支出</t>
  </si>
  <si>
    <t>政府办公厅（室）及相关机构事务</t>
  </si>
  <si>
    <t xml:space="preserve">  一般行政管理事务</t>
  </si>
  <si>
    <t>进修及培训</t>
  </si>
  <si>
    <t xml:space="preserve">  培训支出</t>
  </si>
  <si>
    <t>科学技术支出</t>
  </si>
  <si>
    <t>其他科学技术支出</t>
  </si>
  <si>
    <t xml:space="preserve">  其他科学技术支出</t>
  </si>
  <si>
    <t>社会保障和就业支出</t>
  </si>
  <si>
    <t>行政事业单位离退休</t>
  </si>
  <si>
    <t xml:space="preserve">  机关事业单位基本养老保险缴费支出</t>
  </si>
  <si>
    <t xml:space="preserve">  机关事业单位职业年金缴费支出★</t>
  </si>
  <si>
    <t>金融部门行政支出</t>
  </si>
  <si>
    <t>行政运行（金融运行）</t>
  </si>
  <si>
    <t>住房改革支出</t>
  </si>
  <si>
    <t xml:space="preserve">  住房公积金</t>
  </si>
  <si>
    <t>卫生健康支出</t>
  </si>
  <si>
    <t>部门名称：宁波市江北区人民政府办公室</t>
  </si>
  <si>
    <t xml:space="preserve">      行政运行（政府办公厅）</t>
  </si>
  <si>
    <t xml:space="preserve">     行政运行（金融部门）</t>
  </si>
  <si>
    <t>行政运行（政府办公厅）</t>
  </si>
  <si>
    <r>
      <t xml:space="preserve">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一般行政管理事务（政府办公厅）</t>
    </r>
  </si>
  <si>
    <t xml:space="preserve">   政务公开审批</t>
  </si>
  <si>
    <t>人力资源事务</t>
  </si>
  <si>
    <t xml:space="preserve">   其他人力资源事务支出</t>
  </si>
  <si>
    <t>宁波市江北区人民政府办公室没有政府性基金预算拨款安排的支出，故本表无数据。</t>
  </si>
  <si>
    <t>一、一般公共服务</t>
  </si>
  <si>
    <t>二、科学技术</t>
  </si>
  <si>
    <t>三、社会保障和就业</t>
  </si>
  <si>
    <t>四、卫生健康支出</t>
  </si>
  <si>
    <t>五、金融支出</t>
  </si>
  <si>
    <t>六、住房保障支出</t>
  </si>
  <si>
    <t>七、教育支出</t>
  </si>
  <si>
    <t xml:space="preserve">    一般公共预算结转</t>
  </si>
  <si>
    <t>其中：一般公共预算结转</t>
  </si>
  <si>
    <t xml:space="preserve">      政府性基金预算结转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</si>
</sst>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0.00_ "/>
    <numFmt numFmtId="180" formatCode="_ * #,##0.0_ ;_ * \-#,##0.0_ ;_ * &quot;-&quot;_ ;_ @_ "/>
    <numFmt numFmtId="181" formatCode="_ * #,##0.00_ ;_ * \-#,##0.00_ ;_ * &quot;-&quot;_ ;_ @_ "/>
  </numFmts>
  <fonts count="52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22"/>
      <name val="宋体"/>
      <family val="0"/>
    </font>
    <font>
      <sz val="9"/>
      <name val="方正书宋_GBK"/>
      <family val="0"/>
    </font>
    <font>
      <sz val="14"/>
      <color indexed="10"/>
      <name val="宋体"/>
      <family val="0"/>
    </font>
    <font>
      <sz val="14"/>
      <color indexed="10"/>
      <name val="方正书宋_GBK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9"/>
      <color indexed="8"/>
      <name val="SimSun"/>
      <family val="0"/>
    </font>
    <font>
      <sz val="16.5"/>
      <color indexed="8"/>
      <name val="SimSun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5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11" fillId="0" borderId="0" xfId="0" applyNumberFormat="1" applyFont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shrinkToFit="1"/>
    </xf>
    <xf numFmtId="0" fontId="17" fillId="0" borderId="10" xfId="0" applyFont="1" applyBorder="1" applyAlignment="1">
      <alignment vertical="center"/>
    </xf>
    <xf numFmtId="181" fontId="2" fillId="0" borderId="10" xfId="50" applyNumberFormat="1" applyFont="1" applyBorder="1" applyAlignment="1">
      <alignment vertical="center"/>
    </xf>
    <xf numFmtId="4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 shrinkToFit="1"/>
    </xf>
    <xf numFmtId="0" fontId="15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vertical="center" wrapText="1"/>
    </xf>
    <xf numFmtId="179" fontId="2" fillId="0" borderId="10" xfId="0" applyNumberFormat="1" applyFont="1" applyFill="1" applyBorder="1" applyAlignment="1" applyProtection="1">
      <alignment horizontal="right" vertical="center" wrapText="1"/>
      <protection/>
    </xf>
    <xf numFmtId="179" fontId="2" fillId="0" borderId="10" xfId="0" applyNumberFormat="1" applyFont="1" applyFill="1" applyBorder="1" applyAlignment="1">
      <alignment horizontal="right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right" vertical="center" wrapText="1"/>
    </xf>
    <xf numFmtId="179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25">
      <selection activeCell="B40" sqref="B40"/>
    </sheetView>
  </sheetViews>
  <sheetFormatPr defaultColWidth="9.00390625" defaultRowHeight="14.25"/>
  <cols>
    <col min="1" max="1" width="26.375" style="0" customWidth="1"/>
    <col min="2" max="2" width="20.75390625" style="0" customWidth="1"/>
    <col min="3" max="3" width="30.75390625" style="0" customWidth="1"/>
    <col min="4" max="4" width="19.625" style="0" customWidth="1"/>
  </cols>
  <sheetData>
    <row r="1" spans="1:4" ht="14.25" customHeight="1">
      <c r="A1" s="13" t="s">
        <v>71</v>
      </c>
      <c r="B1" s="50"/>
      <c r="C1" s="50"/>
      <c r="D1" s="50"/>
    </row>
    <row r="2" spans="1:4" ht="14.25" customHeight="1">
      <c r="A2" s="50"/>
      <c r="B2" s="50"/>
      <c r="C2" s="50"/>
      <c r="D2" s="51" t="s">
        <v>76</v>
      </c>
    </row>
    <row r="3" spans="1:4" ht="33" customHeight="1">
      <c r="A3" s="72" t="s">
        <v>77</v>
      </c>
      <c r="B3" s="72"/>
      <c r="C3" s="72"/>
      <c r="D3" s="72"/>
    </row>
    <row r="4" spans="1:4" ht="14.25" customHeight="1">
      <c r="A4" s="73" t="s">
        <v>114</v>
      </c>
      <c r="B4" s="73"/>
      <c r="C4" s="73"/>
      <c r="D4" s="51" t="s">
        <v>0</v>
      </c>
    </row>
    <row r="5" spans="1:4" ht="14.25" customHeight="1">
      <c r="A5" s="74" t="s">
        <v>78</v>
      </c>
      <c r="B5" s="74"/>
      <c r="C5" s="74" t="s">
        <v>79</v>
      </c>
      <c r="D5" s="74"/>
    </row>
    <row r="6" spans="1:4" ht="14.25" customHeight="1">
      <c r="A6" s="52" t="s">
        <v>1</v>
      </c>
      <c r="B6" s="52" t="s">
        <v>2</v>
      </c>
      <c r="C6" s="52" t="s">
        <v>1</v>
      </c>
      <c r="D6" s="52" t="s">
        <v>2</v>
      </c>
    </row>
    <row r="7" spans="1:4" ht="14.25" customHeight="1">
      <c r="A7" s="53" t="s">
        <v>80</v>
      </c>
      <c r="B7" s="54">
        <v>2853.86</v>
      </c>
      <c r="C7" s="53" t="s">
        <v>222</v>
      </c>
      <c r="D7" s="54">
        <f>1975.44+35.09+78</f>
        <v>2088.5299999999997</v>
      </c>
    </row>
    <row r="8" spans="1:4" ht="14.25" customHeight="1">
      <c r="A8" s="53" t="s">
        <v>81</v>
      </c>
      <c r="B8" s="54">
        <v>2853.86</v>
      </c>
      <c r="C8" s="53" t="s">
        <v>82</v>
      </c>
      <c r="D8" s="54">
        <f>1951.94+78+35.09</f>
        <v>2065.03</v>
      </c>
    </row>
    <row r="9" spans="1:4" ht="14.25" customHeight="1">
      <c r="A9" s="53" t="s">
        <v>83</v>
      </c>
      <c r="B9" s="54">
        <v>0</v>
      </c>
      <c r="C9" s="53" t="s">
        <v>84</v>
      </c>
      <c r="D9" s="54">
        <f>1662.94+35.09</f>
        <v>1698.03</v>
      </c>
    </row>
    <row r="10" spans="1:4" ht="14.25" customHeight="1">
      <c r="A10" s="53" t="s">
        <v>85</v>
      </c>
      <c r="B10" s="54">
        <v>0</v>
      </c>
      <c r="C10" s="53" t="s">
        <v>86</v>
      </c>
      <c r="D10" s="54">
        <f>264+78</f>
        <v>342</v>
      </c>
    </row>
    <row r="11" spans="1:4" ht="14.25" customHeight="1">
      <c r="A11" s="53" t="s">
        <v>87</v>
      </c>
      <c r="B11" s="54">
        <v>0</v>
      </c>
      <c r="C11" s="53" t="s">
        <v>88</v>
      </c>
      <c r="D11" s="54">
        <v>25</v>
      </c>
    </row>
    <row r="12" spans="1:4" ht="14.25" customHeight="1">
      <c r="A12" s="53" t="s">
        <v>6</v>
      </c>
      <c r="B12" s="54">
        <v>0</v>
      </c>
      <c r="C12" s="53" t="s">
        <v>89</v>
      </c>
      <c r="D12" s="54">
        <v>23.5</v>
      </c>
    </row>
    <row r="13" spans="1:4" ht="14.25" customHeight="1">
      <c r="A13" s="53" t="s">
        <v>7</v>
      </c>
      <c r="B13" s="54">
        <v>0</v>
      </c>
      <c r="C13" s="53" t="s">
        <v>90</v>
      </c>
      <c r="D13" s="54">
        <v>23.5</v>
      </c>
    </row>
    <row r="14" spans="1:4" ht="14.25" customHeight="1">
      <c r="A14" s="53"/>
      <c r="B14" s="54"/>
      <c r="C14" s="53" t="s">
        <v>223</v>
      </c>
      <c r="D14" s="54">
        <v>365</v>
      </c>
    </row>
    <row r="15" spans="1:4" ht="14.25" customHeight="1">
      <c r="A15" s="53"/>
      <c r="B15" s="54"/>
      <c r="C15" s="53" t="s">
        <v>91</v>
      </c>
      <c r="D15" s="54">
        <v>365</v>
      </c>
    </row>
    <row r="16" spans="1:4" ht="14.25" customHeight="1">
      <c r="A16" s="53"/>
      <c r="B16" s="54"/>
      <c r="C16" s="53" t="s">
        <v>92</v>
      </c>
      <c r="D16" s="54">
        <v>365</v>
      </c>
    </row>
    <row r="17" spans="1:4" ht="14.25" customHeight="1">
      <c r="A17" s="53"/>
      <c r="B17" s="54"/>
      <c r="C17" s="53" t="s">
        <v>224</v>
      </c>
      <c r="D17" s="54">
        <v>167.44</v>
      </c>
    </row>
    <row r="18" spans="1:4" ht="14.25" customHeight="1">
      <c r="A18" s="53"/>
      <c r="B18" s="54"/>
      <c r="C18" s="53" t="s">
        <v>93</v>
      </c>
      <c r="D18" s="54">
        <v>167.44</v>
      </c>
    </row>
    <row r="19" spans="1:4" ht="14.25" customHeight="1">
      <c r="A19" s="53"/>
      <c r="B19" s="54"/>
      <c r="C19" s="53" t="s">
        <v>94</v>
      </c>
      <c r="D19" s="54">
        <v>119.6</v>
      </c>
    </row>
    <row r="20" spans="1:4" ht="14.25" customHeight="1">
      <c r="A20" s="53"/>
      <c r="B20" s="54"/>
      <c r="C20" s="53" t="s">
        <v>95</v>
      </c>
      <c r="D20" s="54">
        <v>47.84</v>
      </c>
    </row>
    <row r="21" spans="1:4" ht="14.25" customHeight="1">
      <c r="A21" s="53"/>
      <c r="B21" s="54"/>
      <c r="C21" s="53" t="s">
        <v>225</v>
      </c>
      <c r="D21" s="54">
        <v>68.77</v>
      </c>
    </row>
    <row r="22" spans="1:4" ht="14.25" customHeight="1">
      <c r="A22" s="53"/>
      <c r="B22" s="54"/>
      <c r="C22" s="53" t="s">
        <v>96</v>
      </c>
      <c r="D22" s="54">
        <v>68.77</v>
      </c>
    </row>
    <row r="23" spans="1:4" ht="14.25" customHeight="1">
      <c r="A23" s="53"/>
      <c r="B23" s="54"/>
      <c r="C23" s="53" t="s">
        <v>97</v>
      </c>
      <c r="D23" s="54">
        <v>68.77</v>
      </c>
    </row>
    <row r="24" spans="1:4" ht="14.25" customHeight="1">
      <c r="A24" s="53"/>
      <c r="B24" s="54"/>
      <c r="C24" s="53" t="s">
        <v>226</v>
      </c>
      <c r="D24" s="54">
        <f>55+25.09+0.64</f>
        <v>80.73</v>
      </c>
    </row>
    <row r="25" spans="1:4" ht="14.25" customHeight="1">
      <c r="A25" s="53"/>
      <c r="B25" s="54"/>
      <c r="C25" s="53" t="s">
        <v>99</v>
      </c>
      <c r="D25" s="54">
        <f>55+0.64+25.09</f>
        <v>80.73</v>
      </c>
    </row>
    <row r="26" spans="1:4" ht="14.25" customHeight="1">
      <c r="A26" s="53"/>
      <c r="B26" s="54"/>
      <c r="C26" s="55" t="s">
        <v>215</v>
      </c>
      <c r="D26" s="54">
        <v>0.64</v>
      </c>
    </row>
    <row r="27" spans="1:4" ht="14.25" customHeight="1">
      <c r="A27" s="53"/>
      <c r="B27" s="54"/>
      <c r="C27" s="53" t="s">
        <v>100</v>
      </c>
      <c r="D27" s="54">
        <f>55+25.09</f>
        <v>80.09</v>
      </c>
    </row>
    <row r="28" spans="1:4" ht="14.25" customHeight="1">
      <c r="A28" s="53"/>
      <c r="B28" s="54"/>
      <c r="C28" s="53" t="s">
        <v>227</v>
      </c>
      <c r="D28" s="54">
        <v>222.21</v>
      </c>
    </row>
    <row r="29" spans="1:4" ht="14.25" customHeight="1">
      <c r="A29" s="53"/>
      <c r="B29" s="54"/>
      <c r="C29" s="53" t="s">
        <v>102</v>
      </c>
      <c r="D29" s="54">
        <v>222.21</v>
      </c>
    </row>
    <row r="30" spans="1:4" ht="14.25" customHeight="1">
      <c r="A30" s="53"/>
      <c r="B30" s="54"/>
      <c r="C30" s="53" t="s">
        <v>103</v>
      </c>
      <c r="D30" s="54">
        <v>222.21</v>
      </c>
    </row>
    <row r="31" spans="1:4" ht="14.25" customHeight="1">
      <c r="A31" s="53"/>
      <c r="B31" s="54"/>
      <c r="C31" s="53" t="s">
        <v>228</v>
      </c>
      <c r="D31" s="54">
        <v>29.54</v>
      </c>
    </row>
    <row r="32" spans="1:4" ht="14.25" customHeight="1">
      <c r="A32" s="53"/>
      <c r="B32" s="54"/>
      <c r="C32" s="53" t="s">
        <v>116</v>
      </c>
      <c r="D32" s="54">
        <v>29.54</v>
      </c>
    </row>
    <row r="33" spans="1:4" ht="14.25" customHeight="1">
      <c r="A33" s="53"/>
      <c r="B33" s="54"/>
      <c r="C33" s="53" t="s">
        <v>117</v>
      </c>
      <c r="D33" s="54">
        <v>29.54</v>
      </c>
    </row>
    <row r="34" spans="1:4" ht="14.25" customHeight="1">
      <c r="A34" s="53"/>
      <c r="B34" s="54"/>
      <c r="C34" s="53"/>
      <c r="D34" s="54"/>
    </row>
    <row r="35" spans="1:4" ht="14.25" customHeight="1">
      <c r="A35" s="53" t="s">
        <v>104</v>
      </c>
      <c r="B35" s="54">
        <v>2853.86</v>
      </c>
      <c r="C35" s="53" t="s">
        <v>105</v>
      </c>
      <c r="D35" s="54">
        <f>2853.86+168.36</f>
        <v>3022.2200000000003</v>
      </c>
    </row>
    <row r="36" spans="1:4" ht="14.25" customHeight="1">
      <c r="A36" s="53" t="s">
        <v>106</v>
      </c>
      <c r="B36" s="54">
        <v>0</v>
      </c>
      <c r="C36" s="53" t="s">
        <v>107</v>
      </c>
      <c r="D36" s="54">
        <v>0</v>
      </c>
    </row>
    <row r="37" spans="1:4" ht="14.25" customHeight="1">
      <c r="A37" s="53" t="s">
        <v>108</v>
      </c>
      <c r="B37" s="54">
        <v>0</v>
      </c>
      <c r="C37" s="53" t="s">
        <v>109</v>
      </c>
      <c r="D37" s="54">
        <v>0</v>
      </c>
    </row>
    <row r="38" spans="1:4" ht="14.25" customHeight="1">
      <c r="A38" s="53" t="s">
        <v>110</v>
      </c>
      <c r="B38" s="54">
        <v>0</v>
      </c>
      <c r="C38" s="53"/>
      <c r="D38" s="54"/>
    </row>
    <row r="39" spans="1:4" ht="14.25" customHeight="1">
      <c r="A39" s="53" t="s">
        <v>111</v>
      </c>
      <c r="B39" s="54">
        <v>168.36</v>
      </c>
      <c r="C39" s="53" t="s">
        <v>5</v>
      </c>
      <c r="D39" s="54">
        <v>0</v>
      </c>
    </row>
    <row r="40" spans="1:4" ht="14.25" customHeight="1">
      <c r="A40" s="11" t="s">
        <v>230</v>
      </c>
      <c r="B40" s="54">
        <v>168.36</v>
      </c>
      <c r="C40" s="53"/>
      <c r="D40" s="54"/>
    </row>
    <row r="41" spans="1:4" ht="14.25" customHeight="1">
      <c r="A41" s="53" t="s">
        <v>231</v>
      </c>
      <c r="B41" s="54">
        <v>0</v>
      </c>
      <c r="C41" s="53"/>
      <c r="D41" s="54"/>
    </row>
    <row r="42" spans="1:4" ht="14.25" customHeight="1">
      <c r="A42" s="53" t="s">
        <v>112</v>
      </c>
      <c r="B42" s="54">
        <v>0</v>
      </c>
      <c r="C42" s="53"/>
      <c r="D42" s="54"/>
    </row>
    <row r="43" spans="1:4" ht="14.25" customHeight="1">
      <c r="A43" s="53" t="s">
        <v>113</v>
      </c>
      <c r="B43" s="54">
        <v>0</v>
      </c>
      <c r="C43" s="53"/>
      <c r="D43" s="54"/>
    </row>
    <row r="44" spans="1:4" ht="14.25" customHeight="1">
      <c r="A44" s="53" t="s">
        <v>10</v>
      </c>
      <c r="B44" s="54">
        <f>2853.86+168.36</f>
        <v>3022.2200000000003</v>
      </c>
      <c r="C44" s="53" t="s">
        <v>11</v>
      </c>
      <c r="D44" s="54">
        <f>2853.86+168.36</f>
        <v>3022.2200000000003</v>
      </c>
    </row>
    <row r="46" spans="1:4" ht="18.75">
      <c r="A46" s="71"/>
      <c r="B46" s="71"/>
      <c r="C46" s="71"/>
      <c r="D46" s="71"/>
    </row>
  </sheetData>
  <sheetProtection/>
  <mergeCells count="5">
    <mergeCell ref="A46:D46"/>
    <mergeCell ref="A3:D3"/>
    <mergeCell ref="A4:C4"/>
    <mergeCell ref="A5:B5"/>
    <mergeCell ref="C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E18" sqref="E18"/>
    </sheetView>
  </sheetViews>
  <sheetFormatPr defaultColWidth="9.00390625" defaultRowHeight="14.25"/>
  <cols>
    <col min="1" max="1" width="12.62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  <col min="13" max="13" width="9.875" style="0" customWidth="1"/>
  </cols>
  <sheetData>
    <row r="1" ht="14.25">
      <c r="A1" s="13"/>
    </row>
    <row r="2" spans="1:13" ht="14.25">
      <c r="A2" s="14"/>
      <c r="C2" s="15"/>
      <c r="D2" s="2"/>
      <c r="K2" s="75" t="s">
        <v>64</v>
      </c>
      <c r="L2" s="76"/>
      <c r="M2" s="76"/>
    </row>
    <row r="3" spans="1:13" ht="30" customHeight="1">
      <c r="A3" s="83" t="s">
        <v>53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16.5" customHeight="1">
      <c r="A4" s="73" t="s">
        <v>114</v>
      </c>
      <c r="B4" s="73"/>
      <c r="C4" s="73"/>
      <c r="D4" s="17"/>
      <c r="E4" s="17"/>
      <c r="F4" s="17"/>
      <c r="G4" s="17"/>
      <c r="H4" s="17"/>
      <c r="I4" s="17"/>
      <c r="J4" s="17"/>
      <c r="K4" s="80" t="s">
        <v>0</v>
      </c>
      <c r="L4" s="81"/>
      <c r="M4" s="82"/>
    </row>
    <row r="5" spans="1:13" ht="18" customHeight="1">
      <c r="A5" s="85" t="s">
        <v>14</v>
      </c>
      <c r="B5" s="78" t="s">
        <v>15</v>
      </c>
      <c r="C5" s="87" t="s">
        <v>17</v>
      </c>
      <c r="D5" s="88"/>
      <c r="E5" s="89"/>
      <c r="F5" s="78" t="s">
        <v>37</v>
      </c>
      <c r="G5" s="78" t="s">
        <v>38</v>
      </c>
      <c r="H5" s="78" t="s">
        <v>18</v>
      </c>
      <c r="I5" s="78" t="s">
        <v>19</v>
      </c>
      <c r="J5" s="78" t="s">
        <v>20</v>
      </c>
      <c r="K5" s="78" t="s">
        <v>21</v>
      </c>
      <c r="L5" s="78" t="s">
        <v>22</v>
      </c>
      <c r="M5" s="78" t="s">
        <v>16</v>
      </c>
    </row>
    <row r="6" spans="1:13" ht="51" customHeight="1">
      <c r="A6" s="86"/>
      <c r="B6" s="78"/>
      <c r="C6" s="33" t="s">
        <v>23</v>
      </c>
      <c r="D6" s="33" t="s">
        <v>24</v>
      </c>
      <c r="E6" s="33" t="s">
        <v>25</v>
      </c>
      <c r="F6" s="79"/>
      <c r="G6" s="79"/>
      <c r="H6" s="79"/>
      <c r="I6" s="79"/>
      <c r="J6" s="79"/>
      <c r="K6" s="79"/>
      <c r="L6" s="79"/>
      <c r="M6" s="78"/>
    </row>
    <row r="7" spans="1:13" ht="21" customHeight="1">
      <c r="A7" s="19" t="s">
        <v>23</v>
      </c>
      <c r="B7" s="16">
        <f>C7</f>
        <v>3022.2200000000003</v>
      </c>
      <c r="C7" s="16">
        <f>D7+M7</f>
        <v>3022.2200000000003</v>
      </c>
      <c r="D7" s="54">
        <v>2853.86</v>
      </c>
      <c r="E7" s="16"/>
      <c r="F7" s="16"/>
      <c r="G7" s="16"/>
      <c r="H7" s="16"/>
      <c r="I7" s="16"/>
      <c r="J7" s="16"/>
      <c r="K7" s="16"/>
      <c r="L7" s="16"/>
      <c r="M7" s="54">
        <v>168.36</v>
      </c>
    </row>
    <row r="8" spans="1:13" ht="21" customHeight="1">
      <c r="A8" s="16" t="s">
        <v>118</v>
      </c>
      <c r="B8" s="16">
        <f>C8</f>
        <v>3022.2200000000003</v>
      </c>
      <c r="C8" s="16">
        <f>D8+M8</f>
        <v>3022.2200000000003</v>
      </c>
      <c r="D8" s="54">
        <v>2853.86</v>
      </c>
      <c r="E8" s="16"/>
      <c r="F8" s="16"/>
      <c r="G8" s="16"/>
      <c r="H8" s="16"/>
      <c r="I8" s="16"/>
      <c r="J8" s="16"/>
      <c r="K8" s="16"/>
      <c r="L8" s="16"/>
      <c r="M8" s="54">
        <v>168.36</v>
      </c>
    </row>
    <row r="9" spans="1:13" ht="21" customHeight="1">
      <c r="A9" s="56" t="s">
        <v>119</v>
      </c>
      <c r="B9" s="16">
        <f>C9</f>
        <v>3022.2200000000003</v>
      </c>
      <c r="C9" s="16">
        <f>D9+M9</f>
        <v>3022.2200000000003</v>
      </c>
      <c r="D9" s="54">
        <v>2853.86</v>
      </c>
      <c r="E9" s="16"/>
      <c r="F9" s="16"/>
      <c r="G9" s="16"/>
      <c r="H9" s="16"/>
      <c r="I9" s="16"/>
      <c r="J9" s="16"/>
      <c r="K9" s="16"/>
      <c r="L9" s="16"/>
      <c r="M9" s="54">
        <v>168.36</v>
      </c>
    </row>
    <row r="10" spans="1:13" ht="21" customHeight="1">
      <c r="A10" s="4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21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21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21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21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21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21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21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21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3" ht="14.25">
      <c r="A19" s="77"/>
      <c r="B19" s="77"/>
      <c r="C19" s="18"/>
    </row>
  </sheetData>
  <sheetProtection/>
  <mergeCells count="16">
    <mergeCell ref="K5:K6"/>
    <mergeCell ref="L5:L6"/>
    <mergeCell ref="A3:M3"/>
    <mergeCell ref="A5:A6"/>
    <mergeCell ref="C5:E5"/>
    <mergeCell ref="A4:C4"/>
    <mergeCell ref="K2:M2"/>
    <mergeCell ref="A19:B19"/>
    <mergeCell ref="F5:F6"/>
    <mergeCell ref="G5:G6"/>
    <mergeCell ref="H5:H6"/>
    <mergeCell ref="B5:B6"/>
    <mergeCell ref="K4:M4"/>
    <mergeCell ref="M5:M6"/>
    <mergeCell ref="I5:I6"/>
    <mergeCell ref="J5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18.125" style="0" customWidth="1"/>
    <col min="2" max="2" width="17.87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3.125" style="0" customWidth="1"/>
    <col min="8" max="8" width="16.00390625" style="0" customWidth="1"/>
  </cols>
  <sheetData>
    <row r="1" ht="14.25">
      <c r="A1" s="13"/>
    </row>
    <row r="2" ht="14.25">
      <c r="H2" s="43" t="s">
        <v>65</v>
      </c>
    </row>
    <row r="3" spans="1:8" ht="29.25" customHeight="1">
      <c r="A3" s="92" t="s">
        <v>54</v>
      </c>
      <c r="B3" s="93"/>
      <c r="C3" s="93"/>
      <c r="D3" s="93"/>
      <c r="E3" s="93"/>
      <c r="F3" s="93"/>
      <c r="G3" s="93"/>
      <c r="H3" s="93"/>
    </row>
    <row r="4" spans="1:8" ht="27" customHeight="1">
      <c r="A4" s="73" t="s">
        <v>114</v>
      </c>
      <c r="B4" s="73"/>
      <c r="C4" s="73"/>
      <c r="D4" s="17"/>
      <c r="E4" s="17"/>
      <c r="F4" s="17"/>
      <c r="G4" s="17"/>
      <c r="H4" s="35" t="s">
        <v>29</v>
      </c>
    </row>
    <row r="5" spans="1:8" ht="14.25" customHeight="1">
      <c r="A5" s="85" t="s">
        <v>30</v>
      </c>
      <c r="B5" s="78" t="s">
        <v>31</v>
      </c>
      <c r="C5" s="87" t="s">
        <v>27</v>
      </c>
      <c r="D5" s="90"/>
      <c r="E5" s="78" t="s">
        <v>28</v>
      </c>
      <c r="F5" s="78" t="s">
        <v>34</v>
      </c>
      <c r="G5" s="78" t="s">
        <v>35</v>
      </c>
      <c r="H5" s="78" t="s">
        <v>36</v>
      </c>
    </row>
    <row r="6" spans="1:8" ht="21.75" customHeight="1">
      <c r="A6" s="86"/>
      <c r="B6" s="78"/>
      <c r="C6" s="33" t="s">
        <v>32</v>
      </c>
      <c r="D6" s="33" t="s">
        <v>33</v>
      </c>
      <c r="E6" s="79"/>
      <c r="F6" s="79"/>
      <c r="G6" s="79"/>
      <c r="H6" s="79"/>
    </row>
    <row r="7" spans="1:8" ht="14.25">
      <c r="A7" s="19" t="s">
        <v>26</v>
      </c>
      <c r="B7" s="58">
        <f>C7+D7+E7</f>
        <v>3022.2200000000003</v>
      </c>
      <c r="C7" s="57">
        <f>1622.27+302.2+50.78</f>
        <v>1975.25</v>
      </c>
      <c r="D7" s="57">
        <f>220.39+35.73-50.78</f>
        <v>205.34</v>
      </c>
      <c r="E7" s="57">
        <v>841.63</v>
      </c>
      <c r="F7" s="19"/>
      <c r="G7" s="19"/>
      <c r="H7" s="19"/>
    </row>
    <row r="8" spans="1:8" ht="14.25">
      <c r="A8" s="16" t="s">
        <v>118</v>
      </c>
      <c r="B8" s="58">
        <f>C8+D8+E8</f>
        <v>3022.2200000000003</v>
      </c>
      <c r="C8" s="57">
        <f>1622.27+302.2+50.78</f>
        <v>1975.25</v>
      </c>
      <c r="D8" s="57">
        <f>220.39+35.73-50.78</f>
        <v>205.34</v>
      </c>
      <c r="E8" s="57">
        <v>841.63</v>
      </c>
      <c r="F8" s="19"/>
      <c r="G8" s="19"/>
      <c r="H8" s="19"/>
    </row>
    <row r="9" spans="1:8" ht="14.25">
      <c r="A9" s="56" t="s">
        <v>119</v>
      </c>
      <c r="B9" s="58">
        <f>C9+D9+E9</f>
        <v>3022.2200000000003</v>
      </c>
      <c r="C9" s="57">
        <f>1622.27+302.2+50.78</f>
        <v>1975.25</v>
      </c>
      <c r="D9" s="57">
        <f>220.39+35.73-50.78</f>
        <v>205.34</v>
      </c>
      <c r="E9" s="57">
        <v>841.63</v>
      </c>
      <c r="F9" s="19"/>
      <c r="G9" s="19"/>
      <c r="H9" s="19"/>
    </row>
    <row r="10" spans="1:8" ht="14.25">
      <c r="A10" s="19"/>
      <c r="B10" s="19"/>
      <c r="C10" s="19"/>
      <c r="D10" s="19"/>
      <c r="E10" s="19"/>
      <c r="F10" s="19"/>
      <c r="G10" s="19"/>
      <c r="H10" s="19"/>
    </row>
    <row r="11" spans="1:8" ht="14.25">
      <c r="A11" s="19"/>
      <c r="B11" s="19"/>
      <c r="C11" s="19"/>
      <c r="D11" s="19"/>
      <c r="E11" s="19"/>
      <c r="F11" s="19"/>
      <c r="G11" s="19"/>
      <c r="H11" s="19"/>
    </row>
    <row r="12" spans="1:8" ht="14.25">
      <c r="A12" s="19"/>
      <c r="B12" s="19"/>
      <c r="C12" s="19"/>
      <c r="D12" s="19"/>
      <c r="E12" s="19"/>
      <c r="F12" s="19"/>
      <c r="G12" s="19"/>
      <c r="H12" s="19"/>
    </row>
    <row r="13" spans="1:8" ht="14.25">
      <c r="A13" s="19"/>
      <c r="B13" s="19"/>
      <c r="C13" s="19"/>
      <c r="D13" s="19"/>
      <c r="E13" s="19"/>
      <c r="F13" s="19"/>
      <c r="G13" s="19"/>
      <c r="H13" s="19"/>
    </row>
    <row r="14" spans="1:8" ht="14.25">
      <c r="A14" s="19"/>
      <c r="B14" s="19"/>
      <c r="C14" s="19"/>
      <c r="D14" s="19"/>
      <c r="E14" s="19"/>
      <c r="F14" s="19"/>
      <c r="G14" s="19"/>
      <c r="H14" s="19"/>
    </row>
    <row r="15" spans="1:8" ht="14.25">
      <c r="A15" s="19"/>
      <c r="B15" s="19"/>
      <c r="C15" s="19"/>
      <c r="D15" s="19"/>
      <c r="E15" s="19"/>
      <c r="F15" s="19"/>
      <c r="G15" s="19"/>
      <c r="H15" s="19"/>
    </row>
    <row r="16" spans="1:8" ht="14.25">
      <c r="A16" s="19"/>
      <c r="B16" s="19"/>
      <c r="C16" s="19"/>
      <c r="D16" s="19"/>
      <c r="E16" s="19"/>
      <c r="F16" s="19"/>
      <c r="G16" s="19"/>
      <c r="H16" s="19"/>
    </row>
    <row r="17" spans="1:8" ht="14.25">
      <c r="A17" s="19"/>
      <c r="B17" s="19"/>
      <c r="C17" s="19"/>
      <c r="D17" s="19"/>
      <c r="E17" s="19"/>
      <c r="F17" s="19"/>
      <c r="G17" s="19"/>
      <c r="H17" s="19"/>
    </row>
    <row r="18" spans="1:8" ht="14.25">
      <c r="A18" s="19"/>
      <c r="B18" s="19"/>
      <c r="C18" s="19"/>
      <c r="D18" s="19"/>
      <c r="E18" s="19"/>
      <c r="F18" s="19"/>
      <c r="G18" s="19"/>
      <c r="H18" s="19"/>
    </row>
    <row r="19" spans="1:8" ht="14.25">
      <c r="A19" s="19"/>
      <c r="B19" s="19"/>
      <c r="C19" s="19"/>
      <c r="D19" s="19"/>
      <c r="E19" s="19"/>
      <c r="F19" s="19"/>
      <c r="G19" s="19"/>
      <c r="H19" s="19"/>
    </row>
    <row r="20" spans="1:8" ht="14.25">
      <c r="A20" s="19"/>
      <c r="B20" s="19"/>
      <c r="C20" s="19"/>
      <c r="D20" s="19"/>
      <c r="E20" s="19"/>
      <c r="F20" s="19"/>
      <c r="G20" s="19"/>
      <c r="H20" s="19"/>
    </row>
    <row r="21" spans="1:8" ht="14.25">
      <c r="A21" s="19"/>
      <c r="B21" s="19"/>
      <c r="C21" s="19"/>
      <c r="D21" s="19"/>
      <c r="E21" s="19"/>
      <c r="F21" s="19"/>
      <c r="G21" s="19"/>
      <c r="H21" s="19"/>
    </row>
    <row r="22" spans="1:8" ht="14.25">
      <c r="A22" s="19"/>
      <c r="B22" s="19"/>
      <c r="C22" s="19"/>
      <c r="D22" s="19"/>
      <c r="E22" s="19"/>
      <c r="F22" s="19"/>
      <c r="G22" s="19"/>
      <c r="H22" s="19"/>
    </row>
    <row r="23" spans="1:8" ht="14.25">
      <c r="A23" s="19"/>
      <c r="B23" s="19"/>
      <c r="C23" s="19"/>
      <c r="D23" s="19"/>
      <c r="E23" s="19"/>
      <c r="F23" s="19"/>
      <c r="G23" s="19"/>
      <c r="H23" s="19"/>
    </row>
    <row r="24" spans="1:8" ht="14.25">
      <c r="A24" s="19"/>
      <c r="B24" s="19"/>
      <c r="C24" s="19"/>
      <c r="D24" s="19"/>
      <c r="E24" s="19"/>
      <c r="F24" s="19"/>
      <c r="G24" s="19"/>
      <c r="H24" s="19"/>
    </row>
    <row r="25" spans="1:8" ht="14.25">
      <c r="A25" s="19"/>
      <c r="B25" s="19"/>
      <c r="C25" s="19"/>
      <c r="D25" s="19"/>
      <c r="E25" s="19"/>
      <c r="F25" s="19"/>
      <c r="G25" s="19"/>
      <c r="H25" s="19"/>
    </row>
    <row r="26" spans="1:8" ht="14.25">
      <c r="A26" s="19"/>
      <c r="B26" s="19"/>
      <c r="C26" s="19"/>
      <c r="D26" s="19"/>
      <c r="E26" s="19"/>
      <c r="F26" s="19"/>
      <c r="G26" s="19"/>
      <c r="H26" s="19"/>
    </row>
    <row r="27" spans="1:8" ht="14.25">
      <c r="A27" s="91"/>
      <c r="B27" s="91"/>
      <c r="C27" s="91"/>
      <c r="D27" s="91"/>
      <c r="E27" s="32"/>
      <c r="F27" s="32"/>
      <c r="G27" s="32"/>
      <c r="H27" s="32"/>
    </row>
  </sheetData>
  <sheetProtection/>
  <mergeCells count="10">
    <mergeCell ref="B5:B6"/>
    <mergeCell ref="C5:D5"/>
    <mergeCell ref="A27:D27"/>
    <mergeCell ref="A3:H3"/>
    <mergeCell ref="E5:E6"/>
    <mergeCell ref="F5:F6"/>
    <mergeCell ref="G5:G6"/>
    <mergeCell ref="H5:H6"/>
    <mergeCell ref="A5:A6"/>
    <mergeCell ref="A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3">
      <selection activeCell="A37" sqref="A37"/>
    </sheetView>
  </sheetViews>
  <sheetFormatPr defaultColWidth="9.00390625" defaultRowHeight="14.25"/>
  <cols>
    <col min="1" max="1" width="24.375" style="0" customWidth="1"/>
    <col min="2" max="2" width="17.875" style="0" customWidth="1"/>
    <col min="3" max="3" width="33.125" style="0" customWidth="1"/>
    <col min="4" max="4" width="14.25390625" style="0" customWidth="1"/>
  </cols>
  <sheetData>
    <row r="1" spans="1:4" ht="14.25" customHeight="1">
      <c r="A1" s="50"/>
      <c r="B1" s="50"/>
      <c r="C1" s="50"/>
      <c r="D1" s="50"/>
    </row>
    <row r="2" spans="1:4" ht="14.25" customHeight="1">
      <c r="A2" s="50"/>
      <c r="B2" s="50"/>
      <c r="C2" s="50"/>
      <c r="D2" s="51" t="s">
        <v>120</v>
      </c>
    </row>
    <row r="3" spans="1:4" ht="27" customHeight="1">
      <c r="A3" s="72" t="s">
        <v>121</v>
      </c>
      <c r="B3" s="72"/>
      <c r="C3" s="72"/>
      <c r="D3" s="72"/>
    </row>
    <row r="4" spans="1:4" ht="14.25" customHeight="1">
      <c r="A4" s="73" t="s">
        <v>114</v>
      </c>
      <c r="B4" s="73"/>
      <c r="C4" s="73"/>
      <c r="D4" s="50" t="s">
        <v>0</v>
      </c>
    </row>
    <row r="5" spans="1:4" ht="14.25" customHeight="1">
      <c r="A5" s="74" t="s">
        <v>78</v>
      </c>
      <c r="B5" s="74"/>
      <c r="C5" s="74" t="s">
        <v>79</v>
      </c>
      <c r="D5" s="74"/>
    </row>
    <row r="6" spans="1:4" ht="14.25" customHeight="1">
      <c r="A6" s="52" t="s">
        <v>1</v>
      </c>
      <c r="B6" s="52" t="s">
        <v>2</v>
      </c>
      <c r="C6" s="52" t="s">
        <v>1</v>
      </c>
      <c r="D6" s="52" t="s">
        <v>2</v>
      </c>
    </row>
    <row r="7" spans="1:4" ht="14.25" customHeight="1">
      <c r="A7" s="53" t="s">
        <v>122</v>
      </c>
      <c r="B7" s="54">
        <v>2853.86</v>
      </c>
      <c r="C7" s="53" t="s">
        <v>123</v>
      </c>
      <c r="D7" s="54">
        <f>2853.86+168.36</f>
        <v>3022.2200000000003</v>
      </c>
    </row>
    <row r="8" spans="1:4" ht="14.25" customHeight="1">
      <c r="A8" s="53" t="s">
        <v>81</v>
      </c>
      <c r="B8" s="54">
        <v>2853.86</v>
      </c>
      <c r="C8" s="53" t="s">
        <v>124</v>
      </c>
      <c r="D8" s="54">
        <f>1975.44+35.09+78</f>
        <v>2088.5299999999997</v>
      </c>
    </row>
    <row r="9" spans="1:4" ht="14.25" customHeight="1">
      <c r="A9" s="53" t="s">
        <v>83</v>
      </c>
      <c r="B9" s="54">
        <v>0</v>
      </c>
      <c r="C9" s="53" t="s">
        <v>82</v>
      </c>
      <c r="D9" s="54">
        <f>1951.94+35.09+78</f>
        <v>2065.0299999999997</v>
      </c>
    </row>
    <row r="10" spans="1:4" ht="14.25" customHeight="1">
      <c r="A10" s="53" t="s">
        <v>125</v>
      </c>
      <c r="B10" s="54">
        <v>0</v>
      </c>
      <c r="C10" s="53" t="s">
        <v>214</v>
      </c>
      <c r="D10" s="54">
        <f>1662.94+35.09</f>
        <v>1698.03</v>
      </c>
    </row>
    <row r="11" spans="1:4" ht="14.25" customHeight="1">
      <c r="A11" s="53"/>
      <c r="B11" s="54"/>
      <c r="C11" s="53" t="s">
        <v>86</v>
      </c>
      <c r="D11" s="54">
        <f>264+78</f>
        <v>342</v>
      </c>
    </row>
    <row r="12" spans="1:4" ht="14.25" customHeight="1">
      <c r="A12" s="53"/>
      <c r="B12" s="54"/>
      <c r="C12" s="53" t="s">
        <v>88</v>
      </c>
      <c r="D12" s="54">
        <v>25</v>
      </c>
    </row>
    <row r="13" spans="1:4" ht="14.25" customHeight="1">
      <c r="A13" s="53"/>
      <c r="B13" s="54"/>
      <c r="C13" s="53" t="s">
        <v>89</v>
      </c>
      <c r="D13" s="54">
        <v>23.5</v>
      </c>
    </row>
    <row r="14" spans="1:4" ht="14.25" customHeight="1">
      <c r="A14" s="53"/>
      <c r="B14" s="54"/>
      <c r="C14" s="53" t="s">
        <v>90</v>
      </c>
      <c r="D14" s="54">
        <v>23.5</v>
      </c>
    </row>
    <row r="15" spans="1:4" ht="14.25" customHeight="1">
      <c r="A15" s="53"/>
      <c r="B15" s="54"/>
      <c r="C15" s="53" t="s">
        <v>126</v>
      </c>
      <c r="D15" s="54">
        <v>365</v>
      </c>
    </row>
    <row r="16" spans="1:4" ht="14.25" customHeight="1">
      <c r="A16" s="53"/>
      <c r="B16" s="54"/>
      <c r="C16" s="53" t="s">
        <v>91</v>
      </c>
      <c r="D16" s="54">
        <v>365</v>
      </c>
    </row>
    <row r="17" spans="1:4" ht="14.25" customHeight="1">
      <c r="A17" s="53"/>
      <c r="B17" s="54"/>
      <c r="C17" s="53" t="s">
        <v>92</v>
      </c>
      <c r="D17" s="54">
        <v>365</v>
      </c>
    </row>
    <row r="18" spans="1:4" ht="14.25" customHeight="1">
      <c r="A18" s="53"/>
      <c r="B18" s="54"/>
      <c r="C18" s="53" t="s">
        <v>127</v>
      </c>
      <c r="D18" s="54">
        <v>167.44</v>
      </c>
    </row>
    <row r="19" spans="1:4" ht="14.25" customHeight="1">
      <c r="A19" s="53"/>
      <c r="B19" s="54"/>
      <c r="C19" s="53" t="s">
        <v>93</v>
      </c>
      <c r="D19" s="54">
        <v>167.44</v>
      </c>
    </row>
    <row r="20" spans="1:4" ht="14.25" customHeight="1">
      <c r="A20" s="53"/>
      <c r="B20" s="54"/>
      <c r="C20" s="53" t="s">
        <v>94</v>
      </c>
      <c r="D20" s="54">
        <v>119.6</v>
      </c>
    </row>
    <row r="21" spans="1:4" ht="14.25" customHeight="1">
      <c r="A21" s="53"/>
      <c r="B21" s="54"/>
      <c r="C21" s="53" t="s">
        <v>95</v>
      </c>
      <c r="D21" s="54">
        <v>47.84</v>
      </c>
    </row>
    <row r="22" spans="1:4" ht="14.25" customHeight="1">
      <c r="A22" s="53"/>
      <c r="B22" s="54"/>
      <c r="C22" s="53" t="s">
        <v>128</v>
      </c>
      <c r="D22" s="54">
        <v>68.77</v>
      </c>
    </row>
    <row r="23" spans="1:4" ht="14.25" customHeight="1">
      <c r="A23" s="53"/>
      <c r="B23" s="54"/>
      <c r="C23" s="53" t="s">
        <v>96</v>
      </c>
      <c r="D23" s="54">
        <v>68.77</v>
      </c>
    </row>
    <row r="24" spans="1:4" ht="14.25" customHeight="1">
      <c r="A24" s="53"/>
      <c r="B24" s="54"/>
      <c r="C24" s="53" t="s">
        <v>97</v>
      </c>
      <c r="D24" s="54">
        <v>68.77</v>
      </c>
    </row>
    <row r="25" spans="1:4" ht="14.25" customHeight="1">
      <c r="A25" s="53"/>
      <c r="B25" s="54"/>
      <c r="C25" s="53" t="s">
        <v>129</v>
      </c>
      <c r="D25" s="54">
        <f>55+0.64+25.09</f>
        <v>80.73</v>
      </c>
    </row>
    <row r="26" spans="1:4" ht="14.25" customHeight="1">
      <c r="A26" s="53"/>
      <c r="B26" s="54"/>
      <c r="C26" s="53" t="s">
        <v>99</v>
      </c>
      <c r="D26" s="54">
        <f>55+0.64+25.09</f>
        <v>80.73</v>
      </c>
    </row>
    <row r="27" spans="1:4" ht="14.25" customHeight="1">
      <c r="A27" s="53"/>
      <c r="B27" s="54"/>
      <c r="C27" s="55" t="s">
        <v>215</v>
      </c>
      <c r="D27" s="54">
        <v>0.64</v>
      </c>
    </row>
    <row r="28" spans="1:4" ht="14.25" customHeight="1">
      <c r="A28" s="53"/>
      <c r="B28" s="54"/>
      <c r="C28" s="53" t="s">
        <v>100</v>
      </c>
      <c r="D28" s="54">
        <f>55+25.09</f>
        <v>80.09</v>
      </c>
    </row>
    <row r="29" spans="1:4" ht="14.25" customHeight="1">
      <c r="A29" s="53"/>
      <c r="B29" s="54"/>
      <c r="C29" s="53" t="s">
        <v>130</v>
      </c>
      <c r="D29" s="54">
        <v>222.21</v>
      </c>
    </row>
    <row r="30" spans="1:4" ht="14.25" customHeight="1">
      <c r="A30" s="53"/>
      <c r="B30" s="54"/>
      <c r="C30" s="53" t="s">
        <v>102</v>
      </c>
      <c r="D30" s="54">
        <v>222.21</v>
      </c>
    </row>
    <row r="31" spans="1:4" ht="14.25" customHeight="1">
      <c r="A31" s="53"/>
      <c r="B31" s="54"/>
      <c r="C31" s="53" t="s">
        <v>103</v>
      </c>
      <c r="D31" s="54">
        <v>222.21</v>
      </c>
    </row>
    <row r="32" spans="1:4" ht="14.25" customHeight="1">
      <c r="A32" s="53"/>
      <c r="B32" s="54"/>
      <c r="C32" s="53" t="s">
        <v>134</v>
      </c>
      <c r="D32" s="54">
        <v>29.54</v>
      </c>
    </row>
    <row r="33" spans="1:4" ht="14.25" customHeight="1">
      <c r="A33" s="53"/>
      <c r="B33" s="54"/>
      <c r="C33" s="53" t="s">
        <v>116</v>
      </c>
      <c r="D33" s="54">
        <v>29.54</v>
      </c>
    </row>
    <row r="34" spans="1:4" ht="14.25" customHeight="1">
      <c r="A34" s="53"/>
      <c r="B34" s="54"/>
      <c r="C34" s="53" t="s">
        <v>117</v>
      </c>
      <c r="D34" s="54">
        <v>29.54</v>
      </c>
    </row>
    <row r="35" spans="1:4" ht="14.25" customHeight="1">
      <c r="A35" s="53"/>
      <c r="B35" s="54"/>
      <c r="C35" s="53"/>
      <c r="D35" s="54"/>
    </row>
    <row r="36" spans="1:4" ht="14.25" customHeight="1">
      <c r="A36" s="53" t="s">
        <v>131</v>
      </c>
      <c r="B36" s="54">
        <v>168.36</v>
      </c>
      <c r="C36" s="53" t="s">
        <v>132</v>
      </c>
      <c r="D36" s="54">
        <v>0</v>
      </c>
    </row>
    <row r="37" spans="1:4" ht="14.25" customHeight="1">
      <c r="A37" s="24" t="s">
        <v>229</v>
      </c>
      <c r="B37" s="54">
        <v>168.36</v>
      </c>
      <c r="C37" s="53"/>
      <c r="D37" s="54"/>
    </row>
    <row r="38" spans="1:4" ht="14.25" customHeight="1">
      <c r="A38" s="53" t="s">
        <v>133</v>
      </c>
      <c r="B38" s="54"/>
      <c r="C38" s="53"/>
      <c r="D38" s="54"/>
    </row>
    <row r="39" spans="2:4" ht="14.25" customHeight="1">
      <c r="B39" s="54"/>
      <c r="C39" s="53"/>
      <c r="D39" s="54"/>
    </row>
    <row r="40" spans="1:4" ht="14.25" customHeight="1">
      <c r="A40" s="53"/>
      <c r="B40" s="54"/>
      <c r="C40" s="53"/>
      <c r="D40" s="54"/>
    </row>
    <row r="41" spans="1:4" ht="14.25" customHeight="1">
      <c r="A41" s="53"/>
      <c r="B41" s="54"/>
      <c r="C41" s="53"/>
      <c r="D41" s="54"/>
    </row>
    <row r="42" spans="1:4" ht="14.25" customHeight="1">
      <c r="A42" s="53" t="s">
        <v>10</v>
      </c>
      <c r="B42" s="54">
        <f>2853.86+168.36</f>
        <v>3022.2200000000003</v>
      </c>
      <c r="C42" s="53" t="s">
        <v>11</v>
      </c>
      <c r="D42" s="54">
        <f>2853.86+168.36</f>
        <v>3022.2200000000003</v>
      </c>
    </row>
    <row r="44" ht="18.75">
      <c r="A44" s="47"/>
    </row>
  </sheetData>
  <sheetProtection/>
  <mergeCells count="4">
    <mergeCell ref="A3:D3"/>
    <mergeCell ref="A4:C4"/>
    <mergeCell ref="A5:B5"/>
    <mergeCell ref="C5:D5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1" sqref="G11"/>
    </sheetView>
  </sheetViews>
  <sheetFormatPr defaultColWidth="6.875" defaultRowHeight="19.5" customHeight="1"/>
  <cols>
    <col min="1" max="1" width="10.375" style="6" customWidth="1"/>
    <col min="2" max="2" width="27.25390625" style="6" customWidth="1"/>
    <col min="3" max="3" width="14.875" style="6" customWidth="1"/>
    <col min="4" max="4" width="13.875" style="7" customWidth="1"/>
    <col min="5" max="5" width="12.50390625" style="7" customWidth="1"/>
    <col min="6" max="6" width="13.625" style="7" customWidth="1"/>
    <col min="7" max="244" width="14.625" style="6" customWidth="1"/>
    <col min="245" max="252" width="6.875" style="0" customWidth="1"/>
  </cols>
  <sheetData>
    <row r="1" spans="1:8" s="3" customFormat="1" ht="19.5" customHeight="1">
      <c r="A1" s="99"/>
      <c r="B1" s="99"/>
      <c r="C1" s="1"/>
      <c r="D1" s="7"/>
      <c r="E1" s="7"/>
      <c r="F1" s="7"/>
      <c r="G1" s="6"/>
      <c r="H1" s="6"/>
    </row>
    <row r="2" spans="1:8" s="3" customFormat="1" ht="18.75" customHeight="1">
      <c r="A2" s="1"/>
      <c r="B2" s="1"/>
      <c r="C2" s="1"/>
      <c r="D2" s="7"/>
      <c r="E2" s="7"/>
      <c r="G2" s="6"/>
      <c r="H2" s="44" t="s">
        <v>66</v>
      </c>
    </row>
    <row r="3" spans="1:244" s="4" customFormat="1" ht="30.75" customHeight="1">
      <c r="A3" s="97" t="s">
        <v>55</v>
      </c>
      <c r="B3" s="98"/>
      <c r="C3" s="98"/>
      <c r="D3" s="98"/>
      <c r="E3" s="98"/>
      <c r="F3" s="98"/>
      <c r="G3" s="84"/>
      <c r="H3" s="8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</row>
    <row r="4" spans="1:8" ht="19.5" customHeight="1">
      <c r="A4" s="73" t="s">
        <v>213</v>
      </c>
      <c r="B4" s="73"/>
      <c r="C4" s="73"/>
      <c r="D4" s="10"/>
      <c r="E4" s="10"/>
      <c r="H4" s="34" t="s">
        <v>12</v>
      </c>
    </row>
    <row r="5" spans="1:8" ht="19.5" customHeight="1">
      <c r="A5" s="94" t="s">
        <v>47</v>
      </c>
      <c r="B5" s="100"/>
      <c r="C5" s="78" t="s">
        <v>73</v>
      </c>
      <c r="D5" s="95" t="s">
        <v>74</v>
      </c>
      <c r="E5" s="96"/>
      <c r="F5" s="96"/>
      <c r="G5" s="95" t="s">
        <v>75</v>
      </c>
      <c r="H5" s="96"/>
    </row>
    <row r="6" spans="1:8" s="5" customFormat="1" ht="23.25" customHeight="1">
      <c r="A6" s="19" t="s">
        <v>48</v>
      </c>
      <c r="B6" s="33" t="s">
        <v>46</v>
      </c>
      <c r="C6" s="101"/>
      <c r="D6" s="26" t="s">
        <v>39</v>
      </c>
      <c r="E6" s="26" t="s">
        <v>27</v>
      </c>
      <c r="F6" s="26" t="s">
        <v>28</v>
      </c>
      <c r="G6" s="37" t="s">
        <v>50</v>
      </c>
      <c r="H6" s="26" t="s">
        <v>51</v>
      </c>
    </row>
    <row r="7" spans="1:8" s="5" customFormat="1" ht="21" customHeight="1">
      <c r="A7" s="94" t="s">
        <v>26</v>
      </c>
      <c r="B7" s="78"/>
      <c r="C7" s="62">
        <f>C8+C15+C18+C21+C25+C29+C32</f>
        <v>3677.6</v>
      </c>
      <c r="D7" s="66">
        <f aca="true" t="shared" si="0" ref="D7:D34">E7+F7</f>
        <v>3022.2200000000003</v>
      </c>
      <c r="E7" s="66">
        <f>E8+E15+E18+E21+E25+E29+E32</f>
        <v>2180.59</v>
      </c>
      <c r="F7" s="66">
        <f>F8++F15+F18+F21+F25+F29+F32</f>
        <v>841.63</v>
      </c>
      <c r="G7" s="67">
        <f>D7-C7</f>
        <v>-655.3799999999997</v>
      </c>
      <c r="H7" s="68">
        <f>G7/C7</f>
        <v>-0.17820861431368273</v>
      </c>
    </row>
    <row r="8" spans="1:8" ht="21" customHeight="1">
      <c r="A8" s="59" t="s">
        <v>176</v>
      </c>
      <c r="B8" s="59" t="s">
        <v>196</v>
      </c>
      <c r="C8" s="21">
        <v>2897.47</v>
      </c>
      <c r="D8" s="66">
        <f t="shared" si="0"/>
        <v>2088.5299999999997</v>
      </c>
      <c r="E8" s="65">
        <f>E9+E13</f>
        <v>1721.53</v>
      </c>
      <c r="F8" s="65">
        <f>F9+F13</f>
        <v>367</v>
      </c>
      <c r="G8" s="67">
        <f aca="true" t="shared" si="1" ref="G8:G34">D8-C8</f>
        <v>-808.94</v>
      </c>
      <c r="H8" s="68">
        <f aca="true" t="shared" si="2" ref="H8:H26">G8/C8</f>
        <v>-0.2791883953932224</v>
      </c>
    </row>
    <row r="9" spans="1:8" ht="21" customHeight="1">
      <c r="A9" s="59" t="s">
        <v>177</v>
      </c>
      <c r="B9" s="59" t="s">
        <v>197</v>
      </c>
      <c r="C9" s="21">
        <v>2891.97</v>
      </c>
      <c r="D9" s="66">
        <f t="shared" si="0"/>
        <v>2065.0299999999997</v>
      </c>
      <c r="E9" s="29">
        <f>E10+E11+E12</f>
        <v>1698.03</v>
      </c>
      <c r="F9" s="29">
        <f>F10+F11+F12</f>
        <v>367</v>
      </c>
      <c r="G9" s="67">
        <f t="shared" si="1"/>
        <v>-826.94</v>
      </c>
      <c r="H9" s="68">
        <f t="shared" si="2"/>
        <v>-0.2859434918066232</v>
      </c>
    </row>
    <row r="10" spans="1:8" ht="21" customHeight="1">
      <c r="A10" s="59" t="s">
        <v>178</v>
      </c>
      <c r="B10" s="70" t="s">
        <v>216</v>
      </c>
      <c r="C10" s="21">
        <v>2411.08</v>
      </c>
      <c r="D10" s="66">
        <f t="shared" si="0"/>
        <v>1698.03</v>
      </c>
      <c r="E10" s="30">
        <v>1698.03</v>
      </c>
      <c r="F10" s="30"/>
      <c r="G10" s="67">
        <f t="shared" si="1"/>
        <v>-713.05</v>
      </c>
      <c r="H10" s="68">
        <f t="shared" si="2"/>
        <v>-0.29573883902649434</v>
      </c>
    </row>
    <row r="11" spans="1:8" ht="21" customHeight="1">
      <c r="A11" s="59" t="s">
        <v>179</v>
      </c>
      <c r="B11" s="70" t="s">
        <v>217</v>
      </c>
      <c r="C11" s="21">
        <v>480.89</v>
      </c>
      <c r="D11" s="66">
        <f t="shared" si="0"/>
        <v>342</v>
      </c>
      <c r="E11" s="30"/>
      <c r="F11" s="30">
        <v>342</v>
      </c>
      <c r="G11" s="67">
        <f t="shared" si="1"/>
        <v>-138.89</v>
      </c>
      <c r="H11" s="68">
        <f t="shared" si="2"/>
        <v>-0.2888186487554326</v>
      </c>
    </row>
    <row r="12" spans="1:8" ht="21" customHeight="1">
      <c r="A12" s="60">
        <v>2010306</v>
      </c>
      <c r="B12" s="61" t="s">
        <v>218</v>
      </c>
      <c r="C12" s="21"/>
      <c r="D12" s="66">
        <f t="shared" si="0"/>
        <v>25</v>
      </c>
      <c r="E12" s="30"/>
      <c r="F12" s="30">
        <v>25</v>
      </c>
      <c r="G12" s="67">
        <f t="shared" si="1"/>
        <v>25</v>
      </c>
      <c r="H12" s="68"/>
    </row>
    <row r="13" spans="1:8" ht="21" customHeight="1">
      <c r="A13" s="60">
        <v>20110</v>
      </c>
      <c r="B13" s="61" t="s">
        <v>219</v>
      </c>
      <c r="C13" s="21">
        <v>5.5</v>
      </c>
      <c r="D13" s="66">
        <f t="shared" si="0"/>
        <v>23.5</v>
      </c>
      <c r="E13" s="30">
        <f>E14</f>
        <v>23.5</v>
      </c>
      <c r="F13" s="30"/>
      <c r="G13" s="67">
        <f t="shared" si="1"/>
        <v>18</v>
      </c>
      <c r="H13" s="68">
        <f t="shared" si="2"/>
        <v>3.272727272727273</v>
      </c>
    </row>
    <row r="14" spans="1:8" ht="21" customHeight="1">
      <c r="A14" s="60">
        <v>2011099</v>
      </c>
      <c r="B14" s="61" t="s">
        <v>220</v>
      </c>
      <c r="C14" s="21">
        <v>5.5</v>
      </c>
      <c r="D14" s="66">
        <f t="shared" si="0"/>
        <v>23.5</v>
      </c>
      <c r="E14" s="30">
        <v>23.5</v>
      </c>
      <c r="F14" s="30"/>
      <c r="G14" s="67">
        <f t="shared" si="1"/>
        <v>18</v>
      </c>
      <c r="H14" s="68">
        <f t="shared" si="2"/>
        <v>3.272727272727273</v>
      </c>
    </row>
    <row r="15" spans="1:8" ht="21" customHeight="1">
      <c r="A15" s="59" t="s">
        <v>180</v>
      </c>
      <c r="B15" s="59" t="s">
        <v>115</v>
      </c>
      <c r="C15" s="21">
        <v>28.07</v>
      </c>
      <c r="D15" s="66">
        <f t="shared" si="0"/>
        <v>29.54</v>
      </c>
      <c r="E15" s="66"/>
      <c r="F15" s="66">
        <f>F16</f>
        <v>29.54</v>
      </c>
      <c r="G15" s="67">
        <f t="shared" si="1"/>
        <v>1.4699999999999989</v>
      </c>
      <c r="H15" s="68">
        <f t="shared" si="2"/>
        <v>0.052369077306733125</v>
      </c>
    </row>
    <row r="16" spans="1:8" ht="21" customHeight="1">
      <c r="A16" s="59" t="s">
        <v>181</v>
      </c>
      <c r="B16" s="59" t="s">
        <v>199</v>
      </c>
      <c r="C16" s="21">
        <v>28.07</v>
      </c>
      <c r="D16" s="66">
        <f t="shared" si="0"/>
        <v>29.54</v>
      </c>
      <c r="E16" s="31"/>
      <c r="F16" s="31">
        <f>F17</f>
        <v>29.54</v>
      </c>
      <c r="G16" s="67">
        <f t="shared" si="1"/>
        <v>1.4699999999999989</v>
      </c>
      <c r="H16" s="68">
        <f t="shared" si="2"/>
        <v>0.052369077306733125</v>
      </c>
    </row>
    <row r="17" spans="1:8" ht="21" customHeight="1">
      <c r="A17" s="59" t="s">
        <v>182</v>
      </c>
      <c r="B17" s="59" t="s">
        <v>200</v>
      </c>
      <c r="C17" s="21">
        <v>28.07</v>
      </c>
      <c r="D17" s="66">
        <f t="shared" si="0"/>
        <v>29.54</v>
      </c>
      <c r="E17" s="31"/>
      <c r="F17" s="31">
        <v>29.54</v>
      </c>
      <c r="G17" s="67">
        <f t="shared" si="1"/>
        <v>1.4699999999999989</v>
      </c>
      <c r="H17" s="68">
        <f t="shared" si="2"/>
        <v>0.052369077306733125</v>
      </c>
    </row>
    <row r="18" spans="1:8" ht="19.5" customHeight="1">
      <c r="A18" s="60" t="s">
        <v>183</v>
      </c>
      <c r="B18" s="59" t="s">
        <v>201</v>
      </c>
      <c r="C18" s="63">
        <v>304.81</v>
      </c>
      <c r="D18" s="66">
        <f t="shared" si="0"/>
        <v>365</v>
      </c>
      <c r="E18" s="64"/>
      <c r="F18" s="64">
        <f>F19</f>
        <v>365</v>
      </c>
      <c r="G18" s="67">
        <f t="shared" si="1"/>
        <v>60.19</v>
      </c>
      <c r="H18" s="68">
        <f t="shared" si="2"/>
        <v>0.19746727469571207</v>
      </c>
    </row>
    <row r="19" spans="1:8" ht="19.5" customHeight="1">
      <c r="A19" s="60" t="s">
        <v>184</v>
      </c>
      <c r="B19" s="59" t="s">
        <v>202</v>
      </c>
      <c r="C19" s="63">
        <v>304.81</v>
      </c>
      <c r="D19" s="66">
        <f t="shared" si="0"/>
        <v>365</v>
      </c>
      <c r="E19" s="64"/>
      <c r="F19" s="64">
        <f>F20</f>
        <v>365</v>
      </c>
      <c r="G19" s="67">
        <f t="shared" si="1"/>
        <v>60.19</v>
      </c>
      <c r="H19" s="68">
        <f t="shared" si="2"/>
        <v>0.19746727469571207</v>
      </c>
    </row>
    <row r="20" spans="1:8" ht="19.5" customHeight="1">
      <c r="A20" s="60" t="s">
        <v>185</v>
      </c>
      <c r="B20" s="59" t="s">
        <v>203</v>
      </c>
      <c r="C20" s="63">
        <v>304.81</v>
      </c>
      <c r="D20" s="66">
        <f t="shared" si="0"/>
        <v>365</v>
      </c>
      <c r="E20" s="64"/>
      <c r="F20" s="64">
        <v>365</v>
      </c>
      <c r="G20" s="67">
        <f t="shared" si="1"/>
        <v>60.19</v>
      </c>
      <c r="H20" s="68">
        <f t="shared" si="2"/>
        <v>0.19746727469571207</v>
      </c>
    </row>
    <row r="21" spans="1:8" ht="19.5" customHeight="1">
      <c r="A21" s="60" t="s">
        <v>186</v>
      </c>
      <c r="B21" s="59" t="s">
        <v>204</v>
      </c>
      <c r="C21" s="63">
        <v>171.66</v>
      </c>
      <c r="D21" s="66">
        <f t="shared" si="0"/>
        <v>167.44</v>
      </c>
      <c r="E21" s="64">
        <f>E22</f>
        <v>167.44</v>
      </c>
      <c r="F21" s="64"/>
      <c r="G21" s="67">
        <f t="shared" si="1"/>
        <v>-4.219999999999999</v>
      </c>
      <c r="H21" s="68">
        <f t="shared" si="2"/>
        <v>-0.024583478970057082</v>
      </c>
    </row>
    <row r="22" spans="1:8" ht="19.5" customHeight="1">
      <c r="A22" s="60" t="s">
        <v>187</v>
      </c>
      <c r="B22" s="59" t="s">
        <v>205</v>
      </c>
      <c r="C22" s="63">
        <v>171.66</v>
      </c>
      <c r="D22" s="66">
        <f t="shared" si="0"/>
        <v>167.44</v>
      </c>
      <c r="E22" s="64">
        <f>E23+E24</f>
        <v>167.44</v>
      </c>
      <c r="F22" s="64"/>
      <c r="G22" s="67">
        <f t="shared" si="1"/>
        <v>-4.219999999999999</v>
      </c>
      <c r="H22" s="68">
        <f t="shared" si="2"/>
        <v>-0.024583478970057082</v>
      </c>
    </row>
    <row r="23" spans="1:8" ht="19.5" customHeight="1">
      <c r="A23" s="60" t="s">
        <v>188</v>
      </c>
      <c r="B23" s="59" t="s">
        <v>206</v>
      </c>
      <c r="C23" s="63">
        <v>122.62</v>
      </c>
      <c r="D23" s="66">
        <f t="shared" si="0"/>
        <v>119.6</v>
      </c>
      <c r="E23" s="64">
        <v>119.6</v>
      </c>
      <c r="F23" s="64"/>
      <c r="G23" s="67">
        <f t="shared" si="1"/>
        <v>-3.0200000000000102</v>
      </c>
      <c r="H23" s="68">
        <f t="shared" si="2"/>
        <v>-0.0246289349208939</v>
      </c>
    </row>
    <row r="24" spans="1:8" ht="19.5" customHeight="1">
      <c r="A24" s="60" t="s">
        <v>189</v>
      </c>
      <c r="B24" s="59" t="s">
        <v>207</v>
      </c>
      <c r="C24" s="63">
        <v>49.05</v>
      </c>
      <c r="D24" s="66">
        <f t="shared" si="0"/>
        <v>47.84</v>
      </c>
      <c r="E24" s="64">
        <v>47.84</v>
      </c>
      <c r="F24" s="64"/>
      <c r="G24" s="67">
        <f t="shared" si="1"/>
        <v>-1.2099999999999937</v>
      </c>
      <c r="H24" s="68">
        <f t="shared" si="2"/>
        <v>-0.02466870540265023</v>
      </c>
    </row>
    <row r="25" spans="1:8" ht="19.5" customHeight="1">
      <c r="A25" s="60" t="s">
        <v>190</v>
      </c>
      <c r="B25" s="59" t="s">
        <v>98</v>
      </c>
      <c r="C25" s="63">
        <v>59.52</v>
      </c>
      <c r="D25" s="66">
        <f t="shared" si="0"/>
        <v>80.73</v>
      </c>
      <c r="E25" s="64">
        <f>E26</f>
        <v>0.64</v>
      </c>
      <c r="F25" s="64">
        <f>F26</f>
        <v>80.09</v>
      </c>
      <c r="G25" s="67">
        <f t="shared" si="1"/>
        <v>21.21</v>
      </c>
      <c r="H25" s="68">
        <f t="shared" si="2"/>
        <v>0.3563508064516129</v>
      </c>
    </row>
    <row r="26" spans="1:8" ht="19.5" customHeight="1">
      <c r="A26" s="60" t="s">
        <v>191</v>
      </c>
      <c r="B26" s="59" t="s">
        <v>208</v>
      </c>
      <c r="C26" s="63">
        <v>59.52</v>
      </c>
      <c r="D26" s="66">
        <f t="shared" si="0"/>
        <v>80.73</v>
      </c>
      <c r="E26" s="64">
        <f>E27+E28</f>
        <v>0.64</v>
      </c>
      <c r="F26" s="64">
        <f>F27+F28</f>
        <v>80.09</v>
      </c>
      <c r="G26" s="67">
        <f t="shared" si="1"/>
        <v>21.21</v>
      </c>
      <c r="H26" s="68">
        <f t="shared" si="2"/>
        <v>0.3563508064516129</v>
      </c>
    </row>
    <row r="27" spans="1:8" ht="19.5" customHeight="1">
      <c r="A27" s="60">
        <v>2170101</v>
      </c>
      <c r="B27" s="59" t="s">
        <v>209</v>
      </c>
      <c r="C27" s="63">
        <v>23.02</v>
      </c>
      <c r="D27" s="66">
        <f t="shared" si="0"/>
        <v>0.64</v>
      </c>
      <c r="E27" s="64">
        <v>0.64</v>
      </c>
      <c r="F27" s="64"/>
      <c r="G27" s="67">
        <f aca="true" t="shared" si="3" ref="G27:G32">D27-C27</f>
        <v>-22.38</v>
      </c>
      <c r="H27" s="68">
        <f>G27/C27</f>
        <v>-0.9721980886185925</v>
      </c>
    </row>
    <row r="28" spans="1:8" ht="19.5" customHeight="1">
      <c r="A28" s="60" t="s">
        <v>192</v>
      </c>
      <c r="B28" s="59" t="s">
        <v>198</v>
      </c>
      <c r="C28" s="69">
        <v>36.5</v>
      </c>
      <c r="D28" s="66">
        <f t="shared" si="0"/>
        <v>80.09</v>
      </c>
      <c r="E28" s="64"/>
      <c r="F28" s="64">
        <v>80.09</v>
      </c>
      <c r="G28" s="67">
        <f t="shared" si="3"/>
        <v>43.59</v>
      </c>
      <c r="H28" s="68">
        <f>G28/C28</f>
        <v>1.1942465753424658</v>
      </c>
    </row>
    <row r="29" spans="1:8" ht="19.5" customHeight="1">
      <c r="A29" s="60" t="s">
        <v>193</v>
      </c>
      <c r="B29" s="59" t="s">
        <v>101</v>
      </c>
      <c r="C29" s="63">
        <v>216.07</v>
      </c>
      <c r="D29" s="66">
        <f t="shared" si="0"/>
        <v>222.21</v>
      </c>
      <c r="E29" s="64">
        <f>E30</f>
        <v>222.21</v>
      </c>
      <c r="F29" s="64"/>
      <c r="G29" s="67">
        <f t="shared" si="3"/>
        <v>6.140000000000015</v>
      </c>
      <c r="H29" s="68">
        <f>G29/C29</f>
        <v>0.028416716804739273</v>
      </c>
    </row>
    <row r="30" spans="1:8" ht="19.5" customHeight="1">
      <c r="A30" s="60" t="s">
        <v>194</v>
      </c>
      <c r="B30" s="59" t="s">
        <v>210</v>
      </c>
      <c r="C30" s="23">
        <v>216.07</v>
      </c>
      <c r="D30" s="66">
        <f t="shared" si="0"/>
        <v>222.21</v>
      </c>
      <c r="E30" s="64">
        <f>E31</f>
        <v>222.21</v>
      </c>
      <c r="F30" s="64"/>
      <c r="G30" s="67">
        <f t="shared" si="3"/>
        <v>6.140000000000015</v>
      </c>
      <c r="H30" s="68">
        <f>G30/C30</f>
        <v>0.028416716804739273</v>
      </c>
    </row>
    <row r="31" spans="1:8" ht="19.5" customHeight="1">
      <c r="A31" s="60" t="s">
        <v>195</v>
      </c>
      <c r="B31" s="59" t="s">
        <v>211</v>
      </c>
      <c r="C31" s="23">
        <v>216.07</v>
      </c>
      <c r="D31" s="66">
        <f t="shared" si="0"/>
        <v>222.21</v>
      </c>
      <c r="E31" s="64">
        <v>222.21</v>
      </c>
      <c r="F31" s="64"/>
      <c r="G31" s="67">
        <f t="shared" si="3"/>
        <v>6.140000000000015</v>
      </c>
      <c r="H31" s="68">
        <f>G31/C31</f>
        <v>0.028416716804739273</v>
      </c>
    </row>
    <row r="32" spans="1:8" ht="19.5" customHeight="1">
      <c r="A32" s="24">
        <v>210</v>
      </c>
      <c r="B32" s="61" t="s">
        <v>212</v>
      </c>
      <c r="C32" s="23"/>
      <c r="D32" s="66">
        <f t="shared" si="0"/>
        <v>68.77</v>
      </c>
      <c r="E32" s="64">
        <f>E33</f>
        <v>68.77</v>
      </c>
      <c r="F32" s="64"/>
      <c r="G32" s="67">
        <f t="shared" si="3"/>
        <v>68.77</v>
      </c>
      <c r="H32" s="68"/>
    </row>
    <row r="33" spans="1:8" ht="19.5" customHeight="1">
      <c r="A33" s="24">
        <v>21011</v>
      </c>
      <c r="B33" s="61" t="s">
        <v>96</v>
      </c>
      <c r="C33" s="23"/>
      <c r="D33" s="66">
        <f t="shared" si="0"/>
        <v>68.77</v>
      </c>
      <c r="E33" s="64">
        <f>E34</f>
        <v>68.77</v>
      </c>
      <c r="F33" s="64"/>
      <c r="G33" s="67">
        <f t="shared" si="1"/>
        <v>68.77</v>
      </c>
      <c r="H33" s="68"/>
    </row>
    <row r="34" spans="1:8" ht="19.5" customHeight="1">
      <c r="A34" s="24">
        <v>2101101</v>
      </c>
      <c r="B34" s="61" t="s">
        <v>97</v>
      </c>
      <c r="C34" s="23"/>
      <c r="D34" s="66">
        <f t="shared" si="0"/>
        <v>68.77</v>
      </c>
      <c r="E34" s="64">
        <v>68.77</v>
      </c>
      <c r="F34" s="64"/>
      <c r="G34" s="67">
        <f t="shared" si="1"/>
        <v>68.77</v>
      </c>
      <c r="H34" s="68"/>
    </row>
  </sheetData>
  <sheetProtection/>
  <mergeCells count="8">
    <mergeCell ref="A7:B7"/>
    <mergeCell ref="A4:C4"/>
    <mergeCell ref="G5:H5"/>
    <mergeCell ref="A3:H3"/>
    <mergeCell ref="A1:B1"/>
    <mergeCell ref="D5:F5"/>
    <mergeCell ref="A5:B5"/>
    <mergeCell ref="C5:C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11.25390625" style="0" customWidth="1"/>
    <col min="2" max="2" width="28.75390625" style="0" customWidth="1"/>
    <col min="3" max="5" width="15.625" style="0" customWidth="1"/>
    <col min="6" max="6" width="8.00390625" style="0" hidden="1" customWidth="1"/>
  </cols>
  <sheetData>
    <row r="1" spans="1:6" ht="14.25" customHeight="1">
      <c r="A1" s="50"/>
      <c r="B1" s="50"/>
      <c r="C1" s="50"/>
      <c r="D1" s="50"/>
      <c r="E1" s="50"/>
      <c r="F1" s="50" t="s">
        <v>135</v>
      </c>
    </row>
    <row r="2" spans="1:6" ht="15.75" customHeight="1">
      <c r="A2" s="50"/>
      <c r="B2" s="50"/>
      <c r="C2" s="50"/>
      <c r="D2" s="50"/>
      <c r="E2" s="51" t="s">
        <v>136</v>
      </c>
      <c r="F2" s="50"/>
    </row>
    <row r="3" spans="1:6" ht="29.25" customHeight="1">
      <c r="A3" s="72" t="s">
        <v>137</v>
      </c>
      <c r="B3" s="72"/>
      <c r="C3" s="72"/>
      <c r="D3" s="72"/>
      <c r="E3" s="72"/>
      <c r="F3" s="50"/>
    </row>
    <row r="4" spans="1:6" ht="14.25" customHeight="1">
      <c r="A4" s="73" t="s">
        <v>114</v>
      </c>
      <c r="B4" s="73"/>
      <c r="C4" s="73"/>
      <c r="D4" s="73"/>
      <c r="E4" s="51" t="s">
        <v>0</v>
      </c>
      <c r="F4" s="50"/>
    </row>
    <row r="5" spans="1:6" ht="22.5" customHeight="1">
      <c r="A5" s="74" t="s">
        <v>138</v>
      </c>
      <c r="B5" s="74"/>
      <c r="C5" s="74" t="s">
        <v>139</v>
      </c>
      <c r="D5" s="74"/>
      <c r="E5" s="74"/>
      <c r="F5" s="50"/>
    </row>
    <row r="6" spans="1:6" ht="14.25" customHeight="1">
      <c r="A6" s="52" t="s">
        <v>140</v>
      </c>
      <c r="B6" s="52" t="s">
        <v>141</v>
      </c>
      <c r="C6" s="52" t="s">
        <v>4</v>
      </c>
      <c r="D6" s="52" t="s">
        <v>142</v>
      </c>
      <c r="E6" s="52" t="s">
        <v>143</v>
      </c>
      <c r="F6" s="50"/>
    </row>
    <row r="7" spans="1:6" ht="14.25" customHeight="1">
      <c r="A7" s="74" t="s">
        <v>4</v>
      </c>
      <c r="B7" s="74"/>
      <c r="C7" s="54">
        <f>2144.86+35.73</f>
        <v>2180.59</v>
      </c>
      <c r="D7" s="54">
        <v>1975.25</v>
      </c>
      <c r="E7" s="54">
        <f>169.61+35.73</f>
        <v>205.34</v>
      </c>
      <c r="F7" s="50"/>
    </row>
    <row r="8" spans="1:6" ht="14.25" customHeight="1">
      <c r="A8" s="53" t="s">
        <v>144</v>
      </c>
      <c r="B8" s="53" t="s">
        <v>145</v>
      </c>
      <c r="C8" s="54">
        <v>1622.27</v>
      </c>
      <c r="D8" s="54">
        <v>1622.27</v>
      </c>
      <c r="E8" s="54">
        <v>0</v>
      </c>
      <c r="F8" s="50"/>
    </row>
    <row r="9" spans="1:6" ht="14.25" customHeight="1">
      <c r="A9" s="53" t="s">
        <v>146</v>
      </c>
      <c r="B9" s="53" t="s">
        <v>147</v>
      </c>
      <c r="C9" s="54">
        <v>224.37</v>
      </c>
      <c r="D9" s="54">
        <v>224.37</v>
      </c>
      <c r="E9" s="54">
        <v>0</v>
      </c>
      <c r="F9" s="50"/>
    </row>
    <row r="10" spans="1:6" ht="14.25" customHeight="1">
      <c r="A10" s="53" t="s">
        <v>148</v>
      </c>
      <c r="B10" s="53" t="s">
        <v>149</v>
      </c>
      <c r="C10" s="54">
        <v>556.76</v>
      </c>
      <c r="D10" s="54">
        <v>556.76</v>
      </c>
      <c r="E10" s="54">
        <v>0</v>
      </c>
      <c r="F10" s="50"/>
    </row>
    <row r="11" spans="1:6" ht="14.25" customHeight="1">
      <c r="A11" s="53" t="s">
        <v>150</v>
      </c>
      <c r="B11" s="53" t="s">
        <v>151</v>
      </c>
      <c r="C11" s="54">
        <v>319.63</v>
      </c>
      <c r="D11" s="54">
        <v>319.63</v>
      </c>
      <c r="E11" s="54">
        <v>0</v>
      </c>
      <c r="F11" s="50"/>
    </row>
    <row r="12" spans="1:6" ht="14.25" customHeight="1">
      <c r="A12" s="53" t="s">
        <v>152</v>
      </c>
      <c r="B12" s="53" t="s">
        <v>153</v>
      </c>
      <c r="C12" s="54">
        <v>119.6</v>
      </c>
      <c r="D12" s="54">
        <v>119.6</v>
      </c>
      <c r="E12" s="54">
        <v>0</v>
      </c>
      <c r="F12" s="50"/>
    </row>
    <row r="13" spans="1:6" ht="14.25" customHeight="1">
      <c r="A13" s="53" t="s">
        <v>154</v>
      </c>
      <c r="B13" s="53" t="s">
        <v>155</v>
      </c>
      <c r="C13" s="54">
        <v>47.84</v>
      </c>
      <c r="D13" s="54">
        <v>47.84</v>
      </c>
      <c r="E13" s="54">
        <v>0</v>
      </c>
      <c r="F13" s="50"/>
    </row>
    <row r="14" spans="1:6" ht="14.25" customHeight="1">
      <c r="A14" s="53" t="s">
        <v>156</v>
      </c>
      <c r="B14" s="53" t="s">
        <v>157</v>
      </c>
      <c r="C14" s="54">
        <v>68.77</v>
      </c>
      <c r="D14" s="54">
        <v>68.77</v>
      </c>
      <c r="E14" s="54">
        <v>0</v>
      </c>
      <c r="F14" s="50"/>
    </row>
    <row r="15" spans="1:6" ht="14.25" customHeight="1">
      <c r="A15" s="53" t="s">
        <v>158</v>
      </c>
      <c r="B15" s="53" t="s">
        <v>159</v>
      </c>
      <c r="C15" s="54">
        <v>1.79</v>
      </c>
      <c r="D15" s="54">
        <v>1.79</v>
      </c>
      <c r="E15" s="54">
        <v>0</v>
      </c>
      <c r="F15" s="50"/>
    </row>
    <row r="16" spans="1:6" ht="14.25" customHeight="1">
      <c r="A16" s="53" t="s">
        <v>160</v>
      </c>
      <c r="B16" s="53" t="s">
        <v>161</v>
      </c>
      <c r="C16" s="54">
        <v>159.62</v>
      </c>
      <c r="D16" s="54">
        <v>159.62</v>
      </c>
      <c r="E16" s="54">
        <v>0</v>
      </c>
      <c r="F16" s="50"/>
    </row>
    <row r="17" spans="1:6" ht="14.25" customHeight="1">
      <c r="A17" s="53" t="s">
        <v>162</v>
      </c>
      <c r="B17" s="53" t="s">
        <v>163</v>
      </c>
      <c r="C17" s="54">
        <v>123.89</v>
      </c>
      <c r="D17" s="54">
        <v>123.89</v>
      </c>
      <c r="E17" s="54">
        <v>0</v>
      </c>
      <c r="F17" s="50"/>
    </row>
    <row r="18" spans="1:6" ht="14.25" customHeight="1">
      <c r="A18" s="53" t="s">
        <v>164</v>
      </c>
      <c r="B18" s="53" t="s">
        <v>165</v>
      </c>
      <c r="C18" s="54">
        <v>220.39</v>
      </c>
      <c r="D18" s="54">
        <v>50.78</v>
      </c>
      <c r="E18" s="54">
        <f>169.61+35.73</f>
        <v>205.34</v>
      </c>
      <c r="F18" s="50"/>
    </row>
    <row r="19" spans="1:6" ht="14.25" customHeight="1">
      <c r="A19" s="53" t="s">
        <v>166</v>
      </c>
      <c r="B19" s="53" t="s">
        <v>167</v>
      </c>
      <c r="C19" s="54">
        <v>58.4</v>
      </c>
      <c r="D19" s="54">
        <v>50.78</v>
      </c>
      <c r="E19" s="54">
        <v>7.62</v>
      </c>
      <c r="F19" s="50"/>
    </row>
    <row r="20" spans="1:6" ht="14.25" customHeight="1">
      <c r="A20" s="53" t="s">
        <v>168</v>
      </c>
      <c r="B20" s="53" t="s">
        <v>169</v>
      </c>
      <c r="C20" s="54">
        <v>161.99</v>
      </c>
      <c r="D20" s="54">
        <v>0</v>
      </c>
      <c r="E20" s="54">
        <f>161.99+35.73</f>
        <v>197.72</v>
      </c>
      <c r="F20" s="50"/>
    </row>
    <row r="21" spans="1:6" ht="14.25" customHeight="1">
      <c r="A21" s="53" t="s">
        <v>170</v>
      </c>
      <c r="B21" s="53" t="s">
        <v>171</v>
      </c>
      <c r="C21" s="54">
        <v>302.2</v>
      </c>
      <c r="D21" s="54">
        <v>302.2</v>
      </c>
      <c r="E21" s="54">
        <v>0</v>
      </c>
      <c r="F21" s="50"/>
    </row>
    <row r="22" spans="1:6" ht="14.25" customHeight="1">
      <c r="A22" s="53" t="s">
        <v>172</v>
      </c>
      <c r="B22" s="53" t="s">
        <v>173</v>
      </c>
      <c r="C22" s="54">
        <v>200.8</v>
      </c>
      <c r="D22" s="54">
        <v>200.8</v>
      </c>
      <c r="E22" s="54">
        <v>0</v>
      </c>
      <c r="F22" s="50"/>
    </row>
    <row r="23" spans="1:6" ht="14.25" customHeight="1">
      <c r="A23" s="53" t="s">
        <v>174</v>
      </c>
      <c r="B23" s="53" t="s">
        <v>175</v>
      </c>
      <c r="C23" s="54">
        <v>101.4</v>
      </c>
      <c r="D23" s="54">
        <v>101.4</v>
      </c>
      <c r="E23" s="54">
        <v>0</v>
      </c>
      <c r="F23" s="50"/>
    </row>
    <row r="25" ht="18.75">
      <c r="A25" s="47"/>
    </row>
  </sheetData>
  <sheetProtection/>
  <mergeCells count="5">
    <mergeCell ref="A7:B7"/>
    <mergeCell ref="A3:E3"/>
    <mergeCell ref="A4:D4"/>
    <mergeCell ref="A5:B5"/>
    <mergeCell ref="C5:E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19"/>
  <sheetViews>
    <sheetView zoomScalePageLayoutView="0" workbookViewId="0" topLeftCell="A7">
      <selection activeCell="A20" sqref="A20"/>
    </sheetView>
  </sheetViews>
  <sheetFormatPr defaultColWidth="6.875" defaultRowHeight="19.5" customHeight="1"/>
  <cols>
    <col min="1" max="1" width="15.375" style="6" customWidth="1"/>
    <col min="2" max="2" width="33.50390625" style="6" customWidth="1"/>
    <col min="3" max="3" width="25.875" style="7" customWidth="1"/>
    <col min="4" max="4" width="22.75390625" style="7" customWidth="1"/>
    <col min="5" max="5" width="22.375" style="7" customWidth="1"/>
    <col min="6" max="244" width="14.625" style="6" customWidth="1"/>
    <col min="245" max="252" width="6.875" style="0" customWidth="1"/>
  </cols>
  <sheetData>
    <row r="1" spans="1:8" s="3" customFormat="1" ht="19.5" customHeight="1">
      <c r="A1" s="99"/>
      <c r="B1" s="99"/>
      <c r="C1" s="7"/>
      <c r="D1" s="7"/>
      <c r="E1" s="7"/>
      <c r="F1" s="6"/>
      <c r="G1" s="6"/>
      <c r="H1" s="6"/>
    </row>
    <row r="2" spans="1:8" s="3" customFormat="1" ht="18.75" customHeight="1">
      <c r="A2" s="1"/>
      <c r="B2" s="1"/>
      <c r="C2" s="7"/>
      <c r="D2" s="7"/>
      <c r="E2" s="44" t="s">
        <v>67</v>
      </c>
      <c r="F2" s="6"/>
      <c r="G2" s="6"/>
      <c r="H2" s="6"/>
    </row>
    <row r="3" spans="1:244" s="4" customFormat="1" ht="32.25" customHeight="1">
      <c r="A3" s="97" t="s">
        <v>56</v>
      </c>
      <c r="B3" s="98"/>
      <c r="C3" s="98"/>
      <c r="D3" s="98"/>
      <c r="E3" s="98"/>
      <c r="F3" s="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</row>
    <row r="4" spans="1:5" ht="19.5" customHeight="1">
      <c r="A4" s="73" t="s">
        <v>213</v>
      </c>
      <c r="B4" s="73"/>
      <c r="C4" s="73"/>
      <c r="D4" s="73"/>
      <c r="E4" s="8" t="s">
        <v>12</v>
      </c>
    </row>
    <row r="5" spans="1:5" ht="19.5" customHeight="1">
      <c r="A5" s="94" t="s">
        <v>47</v>
      </c>
      <c r="B5" s="100"/>
      <c r="C5" s="105" t="s">
        <v>49</v>
      </c>
      <c r="D5" s="106"/>
      <c r="E5" s="107"/>
    </row>
    <row r="6" spans="1:5" s="5" customFormat="1" ht="50.25" customHeight="1">
      <c r="A6" s="36" t="s">
        <v>48</v>
      </c>
      <c r="B6" s="22" t="s">
        <v>46</v>
      </c>
      <c r="C6" s="26" t="s">
        <v>40</v>
      </c>
      <c r="D6" s="26" t="s">
        <v>41</v>
      </c>
      <c r="E6" s="26" t="s">
        <v>42</v>
      </c>
    </row>
    <row r="7" spans="1:5" s="5" customFormat="1" ht="21" customHeight="1">
      <c r="A7" s="108" t="s">
        <v>40</v>
      </c>
      <c r="B7" s="90"/>
      <c r="C7" s="27"/>
      <c r="D7" s="27"/>
      <c r="E7" s="27"/>
    </row>
    <row r="8" spans="1:5" ht="21" customHeight="1">
      <c r="A8" s="48" t="s">
        <v>69</v>
      </c>
      <c r="B8" s="20" t="s">
        <v>3</v>
      </c>
      <c r="C8" s="28"/>
      <c r="D8" s="28"/>
      <c r="E8" s="28"/>
    </row>
    <row r="9" spans="1:5" ht="21" customHeight="1">
      <c r="A9" s="25"/>
      <c r="B9" s="20" t="s">
        <v>43</v>
      </c>
      <c r="C9" s="29"/>
      <c r="D9" s="29"/>
      <c r="E9" s="29"/>
    </row>
    <row r="10" spans="1:5" ht="21" customHeight="1">
      <c r="A10" s="25"/>
      <c r="B10" s="20" t="s">
        <v>13</v>
      </c>
      <c r="C10" s="30"/>
      <c r="D10" s="30"/>
      <c r="E10" s="30"/>
    </row>
    <row r="11" spans="1:5" ht="21" customHeight="1">
      <c r="A11" s="25"/>
      <c r="B11" s="20" t="s">
        <v>44</v>
      </c>
      <c r="C11" s="30"/>
      <c r="D11" s="30"/>
      <c r="E11" s="30"/>
    </row>
    <row r="12" spans="1:5" ht="21" customHeight="1">
      <c r="A12" s="11"/>
      <c r="B12" s="20" t="s">
        <v>8</v>
      </c>
      <c r="C12" s="31"/>
      <c r="D12" s="31"/>
      <c r="E12" s="31"/>
    </row>
    <row r="13" spans="1:5" ht="21" customHeight="1">
      <c r="A13" s="11"/>
      <c r="B13" s="20" t="s">
        <v>43</v>
      </c>
      <c r="C13" s="31"/>
      <c r="D13" s="31"/>
      <c r="E13" s="31"/>
    </row>
    <row r="14" spans="1:5" ht="21" customHeight="1">
      <c r="A14" s="11"/>
      <c r="B14" s="20" t="s">
        <v>45</v>
      </c>
      <c r="C14" s="31"/>
      <c r="D14" s="31"/>
      <c r="E14" s="31"/>
    </row>
    <row r="15" spans="1:5" ht="21" customHeight="1">
      <c r="A15" s="11"/>
      <c r="B15" s="20" t="s">
        <v>45</v>
      </c>
      <c r="C15" s="31"/>
      <c r="D15" s="31"/>
      <c r="E15" s="31"/>
    </row>
    <row r="16" spans="1:5" ht="21" customHeight="1">
      <c r="A16" s="11"/>
      <c r="B16" s="20" t="s">
        <v>9</v>
      </c>
      <c r="C16" s="31"/>
      <c r="D16" s="31"/>
      <c r="E16" s="31"/>
    </row>
    <row r="17" spans="1:5" ht="21" customHeight="1">
      <c r="A17" s="11"/>
      <c r="B17" s="19"/>
      <c r="C17" s="31"/>
      <c r="D17" s="31"/>
      <c r="E17" s="31"/>
    </row>
    <row r="18" spans="1:5" ht="19.5" customHeight="1">
      <c r="A18" s="104"/>
      <c r="B18" s="104"/>
      <c r="C18" s="49"/>
      <c r="D18" s="49"/>
      <c r="E18" s="49"/>
    </row>
    <row r="19" spans="1:5" ht="30" customHeight="1">
      <c r="A19" s="102" t="s">
        <v>221</v>
      </c>
      <c r="B19" s="103"/>
      <c r="C19" s="103"/>
      <c r="D19" s="103"/>
      <c r="E19" s="103"/>
    </row>
  </sheetData>
  <sheetProtection/>
  <mergeCells count="8">
    <mergeCell ref="A19:E19"/>
    <mergeCell ref="A1:B1"/>
    <mergeCell ref="A18:B18"/>
    <mergeCell ref="C5:E5"/>
    <mergeCell ref="A3:E3"/>
    <mergeCell ref="A5:B5"/>
    <mergeCell ref="A7:B7"/>
    <mergeCell ref="A4:D4"/>
  </mergeCells>
  <printOptions/>
  <pageMargins left="0.75" right="0.75" top="1" bottom="0.48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6" sqref="A16"/>
    </sheetView>
  </sheetViews>
  <sheetFormatPr defaultColWidth="9.00390625" defaultRowHeight="14.25"/>
  <cols>
    <col min="1" max="1" width="37.125" style="0" customWidth="1"/>
    <col min="2" max="2" width="39.75390625" style="0" customWidth="1"/>
    <col min="3" max="3" width="9.00390625" style="0" customWidth="1"/>
    <col min="8" max="8" width="10.125" style="0" customWidth="1"/>
  </cols>
  <sheetData>
    <row r="1" ht="14.25">
      <c r="A1" s="1"/>
    </row>
    <row r="2" spans="2:11" ht="18" customHeight="1">
      <c r="B2" s="43" t="s">
        <v>68</v>
      </c>
      <c r="C2" s="39"/>
      <c r="D2" s="39"/>
      <c r="E2" s="39"/>
      <c r="F2" s="39"/>
      <c r="G2" s="39"/>
      <c r="H2" s="39"/>
      <c r="I2" s="39"/>
      <c r="J2" s="39"/>
      <c r="K2" s="39"/>
    </row>
    <row r="3" spans="1:2" ht="30.75" customHeight="1">
      <c r="A3" s="109" t="s">
        <v>52</v>
      </c>
      <c r="B3" s="110"/>
    </row>
    <row r="4" spans="1:2" ht="17.25" customHeight="1">
      <c r="A4" s="3" t="s">
        <v>114</v>
      </c>
      <c r="B4" s="42" t="s">
        <v>0</v>
      </c>
    </row>
    <row r="5" spans="1:4" ht="21" customHeight="1">
      <c r="A5" s="41" t="s">
        <v>57</v>
      </c>
      <c r="B5" s="19" t="s">
        <v>72</v>
      </c>
      <c r="C5" s="38"/>
      <c r="D5" s="38"/>
    </row>
    <row r="6" spans="1:2" ht="22.5" customHeight="1">
      <c r="A6" s="40" t="s">
        <v>58</v>
      </c>
      <c r="B6" s="40">
        <v>10</v>
      </c>
    </row>
    <row r="7" spans="1:2" ht="21" customHeight="1">
      <c r="A7" s="40" t="s">
        <v>59</v>
      </c>
      <c r="B7" s="45" t="s">
        <v>70</v>
      </c>
    </row>
    <row r="8" spans="1:2" ht="29.25" customHeight="1">
      <c r="A8" s="40" t="s">
        <v>60</v>
      </c>
      <c r="B8" s="40">
        <v>10</v>
      </c>
    </row>
    <row r="9" spans="1:2" ht="24.75" customHeight="1">
      <c r="A9" s="40" t="s">
        <v>61</v>
      </c>
      <c r="B9" s="40"/>
    </row>
    <row r="10" spans="1:2" ht="26.25" customHeight="1">
      <c r="A10" s="40" t="s">
        <v>62</v>
      </c>
      <c r="B10" s="40"/>
    </row>
    <row r="11" spans="1:2" ht="27" customHeight="1">
      <c r="A11" s="40" t="s">
        <v>63</v>
      </c>
      <c r="B11" s="40"/>
    </row>
    <row r="12" spans="1:2" ht="14.25">
      <c r="A12" s="111"/>
      <c r="B12" s="111"/>
    </row>
    <row r="13" spans="1:2" ht="14.25">
      <c r="A13" s="112"/>
      <c r="B13" s="112"/>
    </row>
  </sheetData>
  <sheetProtection/>
  <mergeCells count="2">
    <mergeCell ref="A3:B3"/>
    <mergeCell ref="A12:B13"/>
  </mergeCells>
  <printOptions/>
  <pageMargins left="1.69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张敏(zhmin)/nbjbq</cp:lastModifiedBy>
  <cp:lastPrinted>2019-02-15T07:14:13Z</cp:lastPrinted>
  <dcterms:created xsi:type="dcterms:W3CDTF">2013-02-18T08:49:03Z</dcterms:created>
  <dcterms:modified xsi:type="dcterms:W3CDTF">2019-02-07T09:27:33Z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